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defaultThemeVersion="124226"/>
  <mc:AlternateContent xmlns:mc="http://schemas.openxmlformats.org/markup-compatibility/2006">
    <mc:Choice Requires="x15">
      <x15ac:absPath xmlns:x15ac="http://schemas.microsoft.com/office/spreadsheetml/2010/11/ac" url="Y:\מנהל סוכנות\מסמכים\"/>
    </mc:Choice>
  </mc:AlternateContent>
  <xr:revisionPtr revIDLastSave="0" documentId="13_ncr:1_{4547E5DF-ACC1-4221-8891-4AA6F6F79FF6}" xr6:coauthVersionLast="36" xr6:coauthVersionMax="47" xr10:uidLastSave="{00000000-0000-0000-0000-000000000000}"/>
  <bookViews>
    <workbookView xWindow="-120" yWindow="-120" windowWidth="29040" windowHeight="15840" tabRatio="577" activeTab="1" xr2:uid="{00000000-000D-0000-FFFF-FFFF00000000}"/>
  </bookViews>
  <sheets>
    <sheet name="תנאי-סף" sheetId="1" r:id="rId1"/>
    <sheet name="איכות" sheetId="8" r:id="rId2"/>
    <sheet name="הערכת פרויקט פיתוח" sheetId="14" r:id="rId3"/>
    <sheet name="הערכת נסיון חלל" sheetId="15" r:id="rId4"/>
    <sheet name="ריאיון" sheetId="11" r:id="rId5"/>
    <sheet name="מחיר" sheetId="6" r:id="rId6"/>
    <sheet name="סיכום" sheetId="12" r:id="rId7"/>
  </sheets>
  <definedNames>
    <definedName name="_Ref173487267" localSheetId="0">'תנאי-סף'!#REF!</definedName>
    <definedName name="_Ref179538436" localSheetId="0">'תנאי-סף'!#REF!</definedName>
    <definedName name="_Ref263083897" localSheetId="0">'תנאי-סף'!#REF!</definedName>
    <definedName name="_Ref274737718" localSheetId="0">'תנאי-סף'!#REF!</definedName>
    <definedName name="_Ref274737979" localSheetId="0">'תנאי-סף'!#REF!</definedName>
    <definedName name="_Ref295727242" localSheetId="0">'תנאי-סף'!$B$9</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73241086" localSheetId="0">'תנאי-סף'!#REF!</definedName>
    <definedName name="_Ref374524676" localSheetId="0">'תנאי-סף'!#REF!</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איכות!$A$1:$Q$22</definedName>
    <definedName name="_xlnm.Print_Area" localSheetId="3">'הערכת נסיון חלל'!$A$1:$H$71</definedName>
    <definedName name="_xlnm.Print_Area" localSheetId="2">'הערכת פרויקט פיתוח'!$A$1:$O$57</definedName>
    <definedName name="_xlnm.Print_Area" localSheetId="5">מחיר!$A$1:$H$4</definedName>
    <definedName name="_xlnm.Print_Area" localSheetId="6">סיכום!$A$1:$I$7</definedName>
    <definedName name="_xlnm.Print_Area" localSheetId="4">ריאיון!$A$1:$P$9</definedName>
    <definedName name="_xlnm.Print_Area" localSheetId="0">'תנאי-סף'!$A$1:$J$41</definedName>
  </definedNames>
  <calcPr calcId="191029"/>
</workbook>
</file>

<file path=xl/calcChain.xml><?xml version="1.0" encoding="utf-8"?>
<calcChain xmlns="http://schemas.openxmlformats.org/spreadsheetml/2006/main">
  <c r="I7" i="12" l="1"/>
  <c r="H7" i="12"/>
  <c r="G7" i="12"/>
  <c r="I4" i="12"/>
  <c r="I2" i="12"/>
  <c r="H2" i="12"/>
  <c r="G2" i="12"/>
  <c r="I1" i="12"/>
  <c r="H1" i="12"/>
  <c r="G1" i="12"/>
  <c r="F7" i="12"/>
  <c r="F4" i="12"/>
  <c r="F2" i="12"/>
  <c r="F1" i="12"/>
  <c r="C4" i="6"/>
  <c r="D4" i="6"/>
  <c r="E4" i="6"/>
  <c r="F4" i="6"/>
  <c r="G4" i="12" s="1"/>
  <c r="G4" i="6"/>
  <c r="H4" i="12" s="1"/>
  <c r="H4" i="6"/>
  <c r="B4" i="6"/>
  <c r="H2" i="6"/>
  <c r="G2" i="6"/>
  <c r="F2" i="6"/>
  <c r="H1" i="6"/>
  <c r="G1" i="6"/>
  <c r="F1" i="6"/>
  <c r="E2" i="6"/>
  <c r="E1" i="6"/>
  <c r="M9" i="11"/>
  <c r="O19" i="8" s="1"/>
  <c r="O8" i="11"/>
  <c r="O9" i="11" s="1"/>
  <c r="Q19" i="8" s="1"/>
  <c r="M8" i="11"/>
  <c r="K8" i="11"/>
  <c r="K9" i="11" s="1"/>
  <c r="M19" i="8" s="1"/>
  <c r="I8" i="11"/>
  <c r="I9" i="11" s="1"/>
  <c r="K19" i="8" s="1"/>
  <c r="G66" i="15"/>
  <c r="H65" i="15"/>
  <c r="G56" i="15"/>
  <c r="H55" i="15"/>
  <c r="G46" i="15"/>
  <c r="H45" i="15"/>
  <c r="G36" i="15"/>
  <c r="H35" i="15"/>
  <c r="O53" i="14"/>
  <c r="O45" i="14"/>
  <c r="O37" i="14"/>
  <c r="O29" i="14"/>
  <c r="P1" i="8"/>
  <c r="C50" i="14" s="1"/>
  <c r="N1" i="8"/>
  <c r="N2" i="8" s="1"/>
  <c r="L1" i="8"/>
  <c r="K1" i="11" s="1"/>
  <c r="J1" i="8"/>
  <c r="I1" i="11" s="1"/>
  <c r="Q18" i="8"/>
  <c r="Q17" i="8"/>
  <c r="Q16" i="8"/>
  <c r="Q15" i="8"/>
  <c r="Q14" i="8" s="1"/>
  <c r="Q12" i="8"/>
  <c r="Q11" i="8"/>
  <c r="Q10" i="8"/>
  <c r="Q9" i="8"/>
  <c r="Q8" i="8"/>
  <c r="O18" i="8"/>
  <c r="M18" i="8"/>
  <c r="K18" i="8"/>
  <c r="O17" i="8"/>
  <c r="O16" i="8" s="1"/>
  <c r="M17" i="8"/>
  <c r="K17" i="8"/>
  <c r="K16" i="8" s="1"/>
  <c r="O15" i="8"/>
  <c r="O14" i="8" s="1"/>
  <c r="M15" i="8"/>
  <c r="K15" i="8"/>
  <c r="K14" i="8" s="1"/>
  <c r="M14" i="8"/>
  <c r="O12" i="8"/>
  <c r="M12" i="8"/>
  <c r="K12" i="8"/>
  <c r="O11" i="8"/>
  <c r="M11" i="8"/>
  <c r="K11" i="8"/>
  <c r="O10" i="8"/>
  <c r="M10" i="8"/>
  <c r="K10" i="8"/>
  <c r="O9" i="8"/>
  <c r="M9" i="8"/>
  <c r="K9" i="8"/>
  <c r="O8" i="8"/>
  <c r="M8" i="8"/>
  <c r="K8" i="8"/>
  <c r="M6" i="8" l="1"/>
  <c r="Q6" i="8"/>
  <c r="O6" i="8"/>
  <c r="L2" i="8"/>
  <c r="C43" i="15" s="1"/>
  <c r="K6" i="8"/>
  <c r="M16" i="8"/>
  <c r="M1" i="11"/>
  <c r="O1" i="11"/>
  <c r="C32" i="15"/>
  <c r="C53" i="15"/>
  <c r="M2" i="11"/>
  <c r="C43" i="14"/>
  <c r="C42" i="15"/>
  <c r="J2" i="8"/>
  <c r="C26" i="14"/>
  <c r="C52" i="15"/>
  <c r="C34" i="14"/>
  <c r="P2" i="8"/>
  <c r="C42" i="14"/>
  <c r="C62" i="15"/>
  <c r="C35" i="14" l="1"/>
  <c r="K2" i="11"/>
  <c r="C63" i="15"/>
  <c r="O2" i="11"/>
  <c r="C51" i="14"/>
  <c r="I2" i="11"/>
  <c r="C27" i="14"/>
  <c r="C33" i="15"/>
  <c r="I18" i="8"/>
  <c r="G18" i="8"/>
  <c r="G16" i="8" s="1"/>
  <c r="I17" i="8"/>
  <c r="G17" i="8"/>
  <c r="E18" i="8"/>
  <c r="E17" i="8"/>
  <c r="I15" i="8"/>
  <c r="I14" i="8" s="1"/>
  <c r="G15" i="8"/>
  <c r="G14" i="8" s="1"/>
  <c r="E15" i="8"/>
  <c r="E14" i="8" s="1"/>
  <c r="G26" i="15"/>
  <c r="H25" i="15"/>
  <c r="G16" i="15"/>
  <c r="H15" i="15"/>
  <c r="H5" i="15"/>
  <c r="G6" i="15"/>
  <c r="I12" i="8"/>
  <c r="G12" i="8"/>
  <c r="E12" i="8"/>
  <c r="I11" i="8"/>
  <c r="I10" i="8"/>
  <c r="I9" i="8"/>
  <c r="I8" i="8"/>
  <c r="G11" i="8"/>
  <c r="G10" i="8"/>
  <c r="G9" i="8"/>
  <c r="G8" i="8"/>
  <c r="G6" i="8" s="1"/>
  <c r="E11" i="8"/>
  <c r="E10" i="8"/>
  <c r="E9" i="8"/>
  <c r="E8" i="8"/>
  <c r="O21" i="14"/>
  <c r="O13" i="14"/>
  <c r="O5" i="14"/>
  <c r="C20" i="8"/>
  <c r="C68" i="15" l="1"/>
  <c r="C58" i="15"/>
  <c r="C38" i="15"/>
  <c r="C41" i="15" s="1"/>
  <c r="K13" i="8" s="1"/>
  <c r="E18" i="15"/>
  <c r="E68" i="15"/>
  <c r="E58" i="15"/>
  <c r="E48" i="15"/>
  <c r="E38" i="15"/>
  <c r="E28" i="15"/>
  <c r="C18" i="15"/>
  <c r="C48" i="15"/>
  <c r="C28" i="15"/>
  <c r="C31" i="15" s="1"/>
  <c r="I13" i="8" s="1"/>
  <c r="G8" i="14"/>
  <c r="K8" i="14"/>
  <c r="M8" i="14"/>
  <c r="I8" i="14"/>
  <c r="E8" i="14"/>
  <c r="C8" i="14"/>
  <c r="C10" i="15"/>
  <c r="E10" i="15"/>
  <c r="C56" i="14"/>
  <c r="G16" i="14"/>
  <c r="C32" i="14"/>
  <c r="M16" i="14"/>
  <c r="E16" i="14"/>
  <c r="M40" i="14"/>
  <c r="G24" i="14"/>
  <c r="I24" i="14"/>
  <c r="M56" i="14"/>
  <c r="G56" i="14"/>
  <c r="M24" i="14"/>
  <c r="K48" i="14"/>
  <c r="I40" i="14"/>
  <c r="K40" i="14"/>
  <c r="C40" i="14"/>
  <c r="C48" i="14"/>
  <c r="I32" i="14"/>
  <c r="E48" i="14"/>
  <c r="I48" i="14"/>
  <c r="E56" i="14"/>
  <c r="G40" i="14"/>
  <c r="E32" i="14"/>
  <c r="K24" i="14"/>
  <c r="C24" i="14"/>
  <c r="M32" i="14"/>
  <c r="G32" i="14"/>
  <c r="K32" i="14"/>
  <c r="E24" i="14"/>
  <c r="I16" i="14"/>
  <c r="I56" i="14"/>
  <c r="K56" i="14"/>
  <c r="K16" i="14"/>
  <c r="M48" i="14"/>
  <c r="G48" i="14"/>
  <c r="E40" i="14"/>
  <c r="C16" i="14"/>
  <c r="E8" i="15"/>
  <c r="C8" i="15"/>
  <c r="C70" i="15"/>
  <c r="C71" i="15" s="1"/>
  <c r="Q13" i="8" s="1"/>
  <c r="C60" i="15"/>
  <c r="C50" i="15"/>
  <c r="C40" i="15"/>
  <c r="C30" i="15"/>
  <c r="E20" i="15"/>
  <c r="E60" i="15"/>
  <c r="E50" i="15"/>
  <c r="E40" i="15"/>
  <c r="E30" i="15"/>
  <c r="C20" i="15"/>
  <c r="E70" i="15"/>
  <c r="I16" i="8"/>
  <c r="C11" i="15"/>
  <c r="E13" i="8" s="1"/>
  <c r="C21" i="15"/>
  <c r="G13" i="8" s="1"/>
  <c r="E16" i="8"/>
  <c r="I6" i="8"/>
  <c r="E6" i="8"/>
  <c r="C51" i="15" l="1"/>
  <c r="M13" i="8" s="1"/>
  <c r="C61" i="15"/>
  <c r="O13" i="8" s="1"/>
  <c r="C9" i="14"/>
  <c r="E5" i="8" s="1"/>
  <c r="E4" i="8" s="1"/>
  <c r="C33" i="14"/>
  <c r="K5" i="8" s="1"/>
  <c r="K4" i="8" s="1"/>
  <c r="J20" i="8" s="1"/>
  <c r="C41" i="14"/>
  <c r="M5" i="8" s="1"/>
  <c r="M4" i="8" s="1"/>
  <c r="L20" i="8" s="1"/>
  <c r="C17" i="14"/>
  <c r="G5" i="8" s="1"/>
  <c r="G4" i="8" s="1"/>
  <c r="C57" i="14"/>
  <c r="Q5" i="8" s="1"/>
  <c r="Q4" i="8" s="1"/>
  <c r="P20" i="8" s="1"/>
  <c r="C25" i="14"/>
  <c r="I5" i="8" s="1"/>
  <c r="I4" i="8" s="1"/>
  <c r="C49" i="14"/>
  <c r="O5" i="8" s="1"/>
  <c r="O4" i="8" s="1"/>
  <c r="N20" i="8" s="1"/>
  <c r="J22" i="8" l="1"/>
  <c r="J21" i="8"/>
  <c r="P21" i="8"/>
  <c r="P22" i="8"/>
  <c r="N22" i="8"/>
  <c r="N21" i="8"/>
  <c r="L22" i="8"/>
  <c r="L21" i="8"/>
  <c r="G8" i="11"/>
  <c r="G9" i="11" s="1"/>
  <c r="E8" i="11"/>
  <c r="E9" i="11" s="1"/>
  <c r="C8" i="11"/>
  <c r="C9" i="11" s="1"/>
  <c r="I19" i="8" l="1"/>
  <c r="H20" i="8" s="1"/>
  <c r="G19" i="8"/>
  <c r="F20" i="8" s="1"/>
  <c r="E19" i="8"/>
  <c r="D20" i="8" s="1"/>
  <c r="B8" i="11"/>
  <c r="E7" i="12" l="1"/>
  <c r="D7" i="12"/>
  <c r="C7" i="12"/>
  <c r="C4" i="12" l="1"/>
  <c r="D4" i="12"/>
  <c r="E4" i="12"/>
  <c r="B2" i="6" l="1"/>
  <c r="H1" i="8"/>
  <c r="F1" i="8"/>
  <c r="D1" i="8"/>
  <c r="C1" i="12"/>
  <c r="D1" i="12"/>
  <c r="E1" i="12"/>
  <c r="E3" i="12" s="1"/>
  <c r="C1" i="6"/>
  <c r="D1" i="6"/>
  <c r="B1" i="6"/>
  <c r="D3" i="12" l="1"/>
  <c r="C3" i="12"/>
  <c r="C2" i="15"/>
  <c r="D2" i="8"/>
  <c r="I3" i="12"/>
  <c r="I5" i="12" s="1"/>
  <c r="F3" i="12"/>
  <c r="F5" i="12" s="1"/>
  <c r="H3" i="12"/>
  <c r="H5" i="12" s="1"/>
  <c r="G3" i="12"/>
  <c r="G5" i="12" s="1"/>
  <c r="C12" i="15"/>
  <c r="F2" i="8"/>
  <c r="C13" i="15" s="1"/>
  <c r="C22" i="15"/>
  <c r="H2" i="8"/>
  <c r="C23" i="15" s="1"/>
  <c r="C2" i="14"/>
  <c r="C10" i="14"/>
  <c r="C18" i="14"/>
  <c r="G1" i="11"/>
  <c r="C1" i="11"/>
  <c r="E1" i="11"/>
  <c r="C2" i="6"/>
  <c r="D2" i="6"/>
  <c r="D2" i="12"/>
  <c r="E2" i="12"/>
  <c r="C2" i="12"/>
  <c r="A5" i="12"/>
  <c r="C19" i="14" l="1"/>
  <c r="C3" i="14"/>
  <c r="C11" i="14"/>
  <c r="C2" i="11"/>
  <c r="E2" i="11"/>
  <c r="G2" i="11"/>
  <c r="H21" i="8" l="1"/>
  <c r="F21" i="8"/>
  <c r="H22" i="8"/>
  <c r="F22" i="8"/>
  <c r="D22" i="8"/>
  <c r="D21" i="8"/>
  <c r="C5" i="12" l="1"/>
  <c r="D5" i="12"/>
  <c r="E5" i="12"/>
  <c r="F6" i="12" l="1"/>
  <c r="G6" i="12"/>
  <c r="I6" i="12"/>
  <c r="H6" i="12"/>
  <c r="C6" i="12"/>
  <c r="E6" i="12"/>
  <c r="D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Dudi Osdon</author>
  </authors>
  <commentList>
    <comment ref="E12" authorId="0" shapeId="0" xr:uid="{00000000-0006-0000-0000-000001000000}">
      <text>
        <r>
          <rPr>
            <b/>
            <sz val="9"/>
            <color indexed="81"/>
            <rFont val="Tahoma"/>
            <charset val="177"/>
          </rPr>
          <t>Dudi Osdon:</t>
        </r>
        <r>
          <rPr>
            <sz val="9"/>
            <color indexed="81"/>
            <rFont val="Tahoma"/>
            <charset val="177"/>
          </rPr>
          <t xml:space="preserve">
אין ניגוד עניינים
</t>
        </r>
      </text>
    </comment>
    <comment ref="H12" authorId="0" shapeId="0" xr:uid="{00000000-0006-0000-0000-000002000000}">
      <text>
        <r>
          <rPr>
            <b/>
            <sz val="9"/>
            <color indexed="81"/>
            <rFont val="Tahoma"/>
            <charset val="177"/>
          </rPr>
          <t>Dudi Osdon:</t>
        </r>
        <r>
          <rPr>
            <sz val="9"/>
            <color indexed="81"/>
            <rFont val="Tahoma"/>
            <charset val="177"/>
          </rPr>
          <t xml:space="preserve">
אין ניגוד עניינים</t>
        </r>
      </text>
    </comment>
    <comment ref="F15" authorId="0" shapeId="0" xr:uid="{00000000-0006-0000-0000-000003000000}">
      <text>
        <r>
          <rPr>
            <b/>
            <sz val="9"/>
            <color indexed="81"/>
            <rFont val="Tahoma"/>
            <charset val="177"/>
          </rPr>
          <t>Dudi Osdon:</t>
        </r>
        <r>
          <rPr>
            <sz val="9"/>
            <color indexed="81"/>
            <rFont val="Tahoma"/>
            <charset val="177"/>
          </rPr>
          <t xml:space="preserve">
רק צריך לכתוב שפת אם</t>
        </r>
      </text>
    </comment>
    <comment ref="G15" authorId="0" shapeId="0" xr:uid="{00000000-0006-0000-0000-000004000000}">
      <text>
        <r>
          <rPr>
            <b/>
            <sz val="9"/>
            <color indexed="81"/>
            <rFont val="Tahoma"/>
            <charset val="177"/>
          </rPr>
          <t>Dudi Osdon:</t>
        </r>
        <r>
          <rPr>
            <sz val="9"/>
            <color indexed="81"/>
            <rFont val="Tahoma"/>
            <charset val="177"/>
          </rPr>
          <t xml:space="preserve">
רק צריך לכתוב שפת אם
</t>
        </r>
      </text>
    </comment>
    <comment ref="I15" authorId="0" shapeId="0" xr:uid="{00000000-0006-0000-0000-000005000000}">
      <text>
        <r>
          <rPr>
            <b/>
            <sz val="9"/>
            <color indexed="81"/>
            <rFont val="Tahoma"/>
            <charset val="177"/>
          </rPr>
          <t>Dudi Osdon:</t>
        </r>
        <r>
          <rPr>
            <sz val="9"/>
            <color indexed="81"/>
            <rFont val="Tahoma"/>
            <charset val="177"/>
          </rPr>
          <t xml:space="preserve">
רק צריך לכתוב שפת אם</t>
        </r>
      </text>
    </comment>
    <comment ref="I17" authorId="0" shapeId="0" xr:uid="{00000000-0006-0000-0000-000006000000}">
      <text>
        <r>
          <rPr>
            <b/>
            <sz val="9"/>
            <color indexed="81"/>
            <rFont val="Tahoma"/>
            <charset val="177"/>
          </rPr>
          <t>Dudi Osdon:
המציע הינו עובד ברשות לחדשנות ואין לא ניסיון בליווי התקשריות אך ניסיון ברשות לחדשנות, ללבדוק איך להעביר ואם אפשר</t>
        </r>
      </text>
    </comment>
    <comment ref="E19" authorId="0" shapeId="0" xr:uid="{00000000-0006-0000-0000-000007000000}">
      <text>
        <r>
          <rPr>
            <b/>
            <sz val="9"/>
            <color indexed="81"/>
            <rFont val="Tahoma"/>
            <charset val="177"/>
          </rPr>
          <t>Dudi Osdon:</t>
        </r>
        <r>
          <rPr>
            <sz val="9"/>
            <color indexed="81"/>
            <rFont val="Tahoma"/>
            <charset val="177"/>
          </rPr>
          <t xml:space="preserve">
מקובל</t>
        </r>
      </text>
    </comment>
    <comment ref="F19" authorId="0" shapeId="0" xr:uid="{00000000-0006-0000-0000-000008000000}">
      <text>
        <r>
          <rPr>
            <b/>
            <sz val="9"/>
            <color indexed="81"/>
            <rFont val="Tahoma"/>
            <charset val="177"/>
          </rPr>
          <t>Dudi Osdon:</t>
        </r>
        <r>
          <rPr>
            <sz val="9"/>
            <color indexed="81"/>
            <rFont val="Tahoma"/>
            <charset val="177"/>
          </rPr>
          <t xml:space="preserve">
מקובל</t>
        </r>
      </text>
    </comment>
    <comment ref="H19" authorId="0" shapeId="0" xr:uid="{00000000-0006-0000-0000-000009000000}">
      <text>
        <r>
          <rPr>
            <b/>
            <sz val="9"/>
            <color indexed="81"/>
            <rFont val="Tahoma"/>
            <charset val="177"/>
          </rPr>
          <t>Dudi Osdon:</t>
        </r>
        <r>
          <rPr>
            <sz val="9"/>
            <color indexed="81"/>
            <rFont val="Tahoma"/>
            <charset val="177"/>
          </rPr>
          <t xml:space="preserve">
מקובל
</t>
        </r>
      </text>
    </comment>
    <comment ref="G22" authorId="0" shapeId="0" xr:uid="{00000000-0006-0000-0000-00000A000000}">
      <text>
        <r>
          <rPr>
            <b/>
            <sz val="9"/>
            <color indexed="81"/>
            <rFont val="Tahoma"/>
            <charset val="177"/>
          </rPr>
          <t>Dudi Osdon:</t>
        </r>
        <r>
          <rPr>
            <sz val="9"/>
            <color indexed="81"/>
            <rFont val="Tahoma"/>
            <charset val="177"/>
          </rPr>
          <t xml:space="preserve">
צריך לההחתים
</t>
        </r>
      </text>
    </comment>
    <comment ref="F23" authorId="0" shapeId="0" xr:uid="{00000000-0006-0000-0000-00000B000000}">
      <text>
        <r>
          <rPr>
            <b/>
            <sz val="9"/>
            <color indexed="81"/>
            <rFont val="Tahoma"/>
            <charset val="177"/>
          </rPr>
          <t>Dudi Osdon:</t>
        </r>
        <r>
          <rPr>
            <sz val="9"/>
            <color indexed="81"/>
            <rFont val="Tahoma"/>
            <charset val="177"/>
          </rPr>
          <t xml:space="preserve">
צריך לצרף אישור לשנת 2021</t>
        </r>
      </text>
    </comment>
    <comment ref="G27" authorId="0" shapeId="0" xr:uid="{00000000-0006-0000-0000-00000C000000}">
      <text>
        <r>
          <rPr>
            <b/>
            <sz val="9"/>
            <color indexed="81"/>
            <rFont val="Tahoma"/>
            <charset val="177"/>
          </rPr>
          <t>Dudi Osdon:</t>
        </r>
        <r>
          <rPr>
            <sz val="9"/>
            <color indexed="81"/>
            <rFont val="Tahoma"/>
            <charset val="177"/>
          </rPr>
          <t xml:space="preserve">
עמוד פרופיל בשפה עברית
מה החברה עושה בפועל</t>
        </r>
      </text>
    </comment>
    <comment ref="G28" authorId="0" shapeId="0" xr:uid="{00000000-0006-0000-0000-00000D000000}">
      <text>
        <r>
          <rPr>
            <b/>
            <sz val="9"/>
            <color indexed="81"/>
            <rFont val="Tahoma"/>
            <charset val="177"/>
          </rPr>
          <t>Dudi Osdon:</t>
        </r>
        <r>
          <rPr>
            <sz val="9"/>
            <color indexed="81"/>
            <rFont val="Tahoma"/>
            <charset val="177"/>
          </rPr>
          <t xml:space="preserve">
לא סימנו דבר בטופס מלבד חתימת עורך דין</t>
        </r>
      </text>
    </comment>
    <comment ref="J28" authorId="0" shapeId="0" xr:uid="{00000000-0006-0000-0000-00000E000000}">
      <text>
        <r>
          <rPr>
            <b/>
            <sz val="9"/>
            <color indexed="81"/>
            <rFont val="Tahoma"/>
            <charset val="177"/>
          </rPr>
          <t>Dudi Osdon:</t>
        </r>
        <r>
          <rPr>
            <sz val="9"/>
            <color indexed="81"/>
            <rFont val="Tahoma"/>
            <charset val="177"/>
          </rPr>
          <t xml:space="preserve">
לא סימנו דבר בטופס מלבד חתימת עורך דין</t>
        </r>
      </text>
    </comment>
    <comment ref="G29" authorId="0" shapeId="0" xr:uid="{00000000-0006-0000-0000-00000F000000}">
      <text>
        <r>
          <rPr>
            <b/>
            <sz val="9"/>
            <color indexed="81"/>
            <rFont val="Tahoma"/>
            <charset val="177"/>
          </rPr>
          <t>Dudi Osdon:</t>
        </r>
        <r>
          <rPr>
            <sz val="9"/>
            <color indexed="81"/>
            <rFont val="Tahoma"/>
            <charset val="177"/>
          </rPr>
          <t xml:space="preserve">
לא סימנו דבר בטופס מלבד חתימת עורך דין</t>
        </r>
      </text>
    </comment>
    <comment ref="J29" authorId="0" shapeId="0" xr:uid="{00000000-0006-0000-0000-000010000000}">
      <text>
        <r>
          <rPr>
            <b/>
            <sz val="9"/>
            <color indexed="81"/>
            <rFont val="Tahoma"/>
            <charset val="177"/>
          </rPr>
          <t>Dudi Osdon:</t>
        </r>
        <r>
          <rPr>
            <sz val="9"/>
            <color indexed="81"/>
            <rFont val="Tahoma"/>
            <charset val="177"/>
          </rPr>
          <t xml:space="preserve">
לא סימנו דבר בטופס מלבד חתימת עורך דין</t>
        </r>
      </text>
    </comment>
    <comment ref="G30" authorId="0" shapeId="0" xr:uid="{00000000-0006-0000-0000-000011000000}">
      <text>
        <r>
          <rPr>
            <b/>
            <sz val="9"/>
            <color indexed="81"/>
            <rFont val="Tahoma"/>
            <charset val="177"/>
          </rPr>
          <t>Dudi Osdon:</t>
        </r>
        <r>
          <rPr>
            <sz val="9"/>
            <color indexed="81"/>
            <rFont val="Tahoma"/>
            <charset val="177"/>
          </rPr>
          <t xml:space="preserve">
יש לציין תאריכים או שאין עובדים</t>
        </r>
      </text>
    </comment>
    <comment ref="H30" authorId="0" shapeId="0" xr:uid="{00000000-0006-0000-0000-000012000000}">
      <text>
        <r>
          <rPr>
            <b/>
            <sz val="9"/>
            <color indexed="81"/>
            <rFont val="Tahoma"/>
            <charset val="177"/>
          </rPr>
          <t>Dudi Osdon:</t>
        </r>
        <r>
          <rPr>
            <sz val="9"/>
            <color indexed="81"/>
            <rFont val="Tahoma"/>
            <charset val="177"/>
          </rPr>
          <t xml:space="preserve">
יש לציין תאריכים או שאין עובדים</t>
        </r>
      </text>
    </comment>
    <comment ref="I30" authorId="0" shapeId="0" xr:uid="{00000000-0006-0000-0000-000013000000}">
      <text>
        <r>
          <rPr>
            <b/>
            <sz val="9"/>
            <color indexed="81"/>
            <rFont val="Tahoma"/>
            <charset val="177"/>
          </rPr>
          <t>Dudi Osdon:</t>
        </r>
        <r>
          <rPr>
            <sz val="9"/>
            <color indexed="81"/>
            <rFont val="Tahoma"/>
            <charset val="177"/>
          </rPr>
          <t xml:space="preserve">
יש לציין תאריכים או שאין עובדים</t>
        </r>
      </text>
    </comment>
    <comment ref="J30" authorId="0" shapeId="0" xr:uid="{00000000-0006-0000-0000-000014000000}">
      <text>
        <r>
          <rPr>
            <b/>
            <sz val="9"/>
            <color indexed="81"/>
            <rFont val="Tahoma"/>
            <charset val="177"/>
          </rPr>
          <t>Dudi Osdon:</t>
        </r>
        <r>
          <rPr>
            <sz val="9"/>
            <color indexed="81"/>
            <rFont val="Tahoma"/>
            <charset val="177"/>
          </rPr>
          <t xml:space="preserve">
יש לציין תאריכים או שאין עובדים</t>
        </r>
      </text>
    </comment>
  </commentList>
</comments>
</file>

<file path=xl/sharedStrings.xml><?xml version="1.0" encoding="utf-8"?>
<sst xmlns="http://schemas.openxmlformats.org/spreadsheetml/2006/main" count="534" uniqueCount="153">
  <si>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</si>
  <si>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</si>
  <si>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</si>
  <si>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</si>
  <si>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</si>
  <si>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</si>
  <si>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</si>
  <si>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</si>
  <si>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</si>
  <si>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</si>
  <si>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</si>
  <si>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</si>
  <si>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נימוק/ציון גלם</t>
  </si>
  <si>
    <t>טלפון:</t>
  </si>
  <si>
    <t>נימוק / ציון גלם</t>
  </si>
  <si>
    <t>מס' סעיף:</t>
  </si>
  <si>
    <t>קריטריון:</t>
  </si>
  <si>
    <t>מס"ד:</t>
  </si>
  <si>
    <t>שם המציע:</t>
  </si>
  <si>
    <t>ח.פ.</t>
  </si>
  <si>
    <t>נימוק</t>
  </si>
  <si>
    <t xml:space="preserve">סה"כ ציון איכות </t>
  </si>
  <si>
    <t>איש קשר לצורך המכרז:</t>
  </si>
  <si>
    <r>
      <t xml:space="preserve">מעבר סף איכות </t>
    </r>
    <r>
      <rPr>
        <b/>
        <u/>
        <sz val="12"/>
        <rFont val="David"/>
        <family val="2"/>
        <charset val="177"/>
      </rPr>
      <t>כולל</t>
    </r>
  </si>
  <si>
    <r>
      <t xml:space="preserve">מעבר סף איכות </t>
    </r>
    <r>
      <rPr>
        <b/>
        <u/>
        <sz val="12"/>
        <rFont val="David"/>
        <family val="2"/>
        <charset val="177"/>
      </rPr>
      <t>תחתון</t>
    </r>
  </si>
  <si>
    <t>ניקוד איכות</t>
  </si>
  <si>
    <t>כתובת דוא"ל:</t>
  </si>
  <si>
    <t>6</t>
  </si>
  <si>
    <t>תנאי סף</t>
  </si>
  <si>
    <t>6.1</t>
  </si>
  <si>
    <t>6.2</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</si>
  <si>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</si>
  <si>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7.2</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</si>
  <si>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</si>
  <si>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</si>
  <si>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הצעה שלמה?</t>
  </si>
  <si>
    <t>דירוג מציעים</t>
  </si>
  <si>
    <t>ריאיון</t>
  </si>
  <si>
    <t>סה"כ</t>
  </si>
  <si>
    <t>10.6.3</t>
  </si>
  <si>
    <t>ראה לשונית ראיון</t>
  </si>
  <si>
    <t>עסק בשליטת אישה?</t>
  </si>
  <si>
    <t>טופס כתב הצעה, המצורף כחלק ב' למסמכי המכרז כשהוא חתום על-ידי נושא משרה המוסמך לחייב את המציע ומאושר על ידי עו"ד כנדרש</t>
  </si>
  <si>
    <t>על המציע לצרף בסופו של נספח ב'2 מסמך בשפה העברית המתאר את פרופיל המציע. המציע יפרט את ניסיונו, ואם הוא תאגיד –את ניסיונו של היועץ מטעמו. על המציע לצרף קורות חיים בהם יפורטו הניסיון המקצועי, תעודות המעידות על השכלה ותעודות המעידות על הסמכה</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</si>
  <si>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למען הסר כל ספק, מובהר, כי המציע לא יהיה רשאי להכניס כל שינוי או תיקון להסכם, מלבד מילוי הפרטים כאמור בסעיף זה לעיל</t>
  </si>
  <si>
    <r>
      <t>כל מסמכי המכרז (</t>
    </r>
    <r>
      <rPr>
        <b/>
        <sz val="12"/>
        <color theme="1"/>
        <rFont val="David"/>
        <family val="2"/>
      </rPr>
      <t>לרבות מכתבי ההבהרה שישלח המשרד למציעים</t>
    </r>
    <r>
      <rPr>
        <sz val="12"/>
        <color theme="1"/>
        <rFont val="David"/>
        <family val="2"/>
      </rPr>
      <t>). יש לחתום על כל מסמכי המכרז והחוזה בראשי תיבות בתחתית כל עמוד כהוכחה לקריאת המסמכים והבנתם</t>
    </r>
  </si>
  <si>
    <r>
      <t xml:space="preserve">מחיר
</t>
    </r>
    <r>
      <rPr>
        <sz val="12"/>
        <color theme="1"/>
        <rFont val="David"/>
        <family val="2"/>
      </rPr>
      <t>(יש להזין את אחוז ההנחה האחיד שהוצע)</t>
    </r>
  </si>
  <si>
    <t>אחוז הנחה אחיד מוצע</t>
  </si>
  <si>
    <t>תנאי סף מנהליים (למציע)</t>
  </si>
  <si>
    <t>6.1.1</t>
  </si>
  <si>
    <t>תנאי סף מקצועיים (ליועץ)</t>
  </si>
  <si>
    <t>6.2.1</t>
  </si>
  <si>
    <t>6.2.2</t>
  </si>
  <si>
    <t>היועץ המוצע שולט בשפה העברית ברמת שפת אם ובעל יכולת הבנה והתבטאות טובה בכתב ובעל פה בשפה האנגלית</t>
  </si>
  <si>
    <t>6.2.3</t>
  </si>
  <si>
    <t>6.2.4</t>
  </si>
  <si>
    <t>7</t>
  </si>
  <si>
    <t>7.1</t>
  </si>
  <si>
    <t>חוברת הצעה מלאה וחתומה כנדרש בסעיף 8 להלן</t>
  </si>
  <si>
    <t>7.3</t>
  </si>
  <si>
    <t>7.4</t>
  </si>
  <si>
    <t>7.5</t>
  </si>
  <si>
    <t>7.6</t>
  </si>
  <si>
    <t>7.7</t>
  </si>
  <si>
    <t>7.8</t>
  </si>
  <si>
    <t>7.9</t>
  </si>
  <si>
    <t>7.10</t>
  </si>
  <si>
    <t>7.11</t>
  </si>
  <si>
    <t>רשימת הפרטים בהצעת המציע, שהמציע מעוניין שיהיו חסויים במידה והוא יזכה, על פי האמור בסעיף 14 לפרק זה</t>
  </si>
  <si>
    <t>7.12</t>
  </si>
  <si>
    <t>7.13</t>
  </si>
  <si>
    <t>8.2</t>
  </si>
  <si>
    <t>8.3</t>
  </si>
  <si>
    <t>ההצעה תוגש ב־3 עותקים קשיחים (מודפסים) ועותק אחד דיגיטלי (בפורמט pdf או docx על גבי החסן נייד cd או dok)</t>
  </si>
  <si>
    <t>10.6.1</t>
  </si>
  <si>
    <t>10.6.1.1</t>
  </si>
  <si>
    <t>10.6.1.2</t>
  </si>
  <si>
    <t>10.6.1.3</t>
  </si>
  <si>
    <t>10.6.2</t>
  </si>
  <si>
    <t>לפי הפירוט בסעיפים הבאים</t>
  </si>
  <si>
    <t>ציון לסעיף הראיון</t>
  </si>
  <si>
    <t>ציון
יש להזין מספר בין 0 ל-10
ניתן להזין שבר עשרוני</t>
  </si>
  <si>
    <t>6.1.2</t>
  </si>
  <si>
    <t>6.1.3</t>
  </si>
  <si>
    <t>6.1.4</t>
  </si>
  <si>
    <t>אם המציע הוא תאגיד - במועד הגשת ההצעה המציע אינו בעל חובות אגרה שנתית לרשות התאגידים בגין שנת 2019 או מוקדם מכך. כמו כן, המציע אינו מוגדר כ"חברה מפרת חוק" ולא נשלחה אליו התראה לפני רישום כ"חברה מפרת חוק" כאמור בסעיף 362א' לחוק החברות, התשנ"ט 1999</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</si>
  <si>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</si>
  <si>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המציע הינו גוף משפטי מאוגד הרשום ברשם רשמי בישראל ו/או עוסק מורשה</t>
  </si>
  <si>
    <t>אישורים לפי חוק עסקאות גופים ציבוריים, בדבר ניהול פנקסי חשבונות ורשומות, כשהוא תקף, להוכחת העמידה בתנאי הסף שבסעיף ‎6.1.2 לעיל</t>
  </si>
  <si>
    <t>לצורך הוכחת עמידה בתנאי הסף שבסעיף ‎6.1.3 לעיל, המציע יציג נסח חברה/שותפות עדכני מרשות התאגידים</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</si>
  <si>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‎6.1.1 לעיל. </t>
  </si>
  <si>
    <t>אם המציע הוא עמותה, עליו להעביר בנוסף לכך אישור ניהול תקין מטעם רשם העמותות, תקף למועד הגשת ההצעה</t>
  </si>
  <si>
    <t>7.14</t>
  </si>
  <si>
    <t>7.15</t>
  </si>
  <si>
    <t>7.16</t>
  </si>
  <si>
    <t>10.6.4</t>
  </si>
  <si>
    <t>ניקוד מקסימאלי</t>
  </si>
  <si>
    <t>מחושב אוטומטית באופן יחסי</t>
  </si>
  <si>
    <t>שם הפרוייקט הנבחן:</t>
  </si>
  <si>
    <t>מספר שותפים:</t>
  </si>
  <si>
    <t>מספר שותפים</t>
  </si>
  <si>
    <t>ציון
יש להזין מספר בין 0 לניקוד המקסימאלי
ניתן להזין שבר עשרוני</t>
  </si>
  <si>
    <t>ראיון</t>
  </si>
  <si>
    <t>הצהרה בדבר עמידה בהוראות חוק שיוויון זכויות חתומה ע"י עו"ד (נספח ב'3).</t>
  </si>
  <si>
    <t>תצהיר בדבר היעדר הרשעות לפי חוק עובדים זרים וחוק שכר מינימום חתום ע"י עו"ד (נספח ב'4)</t>
  </si>
  <si>
    <t>התחייבות ואישור המציע לקיום החקיקה בתחום העסקת עובדים חתומה ע"י עו"ד (נספח ב'5)</t>
  </si>
  <si>
    <t>הצהרה על שימוש בתוכנות מקוריות חתומה ע"י עו"ד/רו"ח (נספח ב'6)</t>
  </si>
  <si>
    <r>
      <t xml:space="preserve">נספח הצעת המחיר חתום (נספח ב'7). מובהר כי הצעת המחיר תמולא ותחתם ע"י מורשה החתימה מטעם המציע ותצורף </t>
    </r>
    <r>
      <rPr>
        <u/>
        <sz val="12"/>
        <color theme="1"/>
        <rFont val="David"/>
        <family val="2"/>
      </rPr>
      <t>במעטפה סגורה ונפרדת</t>
    </r>
  </si>
  <si>
    <t>נספח ב'8 למסמכי המכרז – יצורף מסומן ע"י המציע ברובריקות המתאימות, לפי האישורים והנספחים אותם צירף המציע להצעתו</t>
  </si>
  <si>
    <t>7.17</t>
  </si>
  <si>
    <t>הצעות למכרז תוגשנה בשפה העברית. כמו כן כל הנספחים, מכתבי המלצה, אישורים, תעודות וכל פרט הנדרש במכרז יוצגו אך ורק בשפה העברית.
מבלי לגרוע מהאמור לעיל, מובהר כי את קורות החיים שיצורפו לנספח ב'2 ניתן יהיה להגיש בשפה האנגלית.</t>
  </si>
  <si>
    <t>היועץ המוצע הינו בעל תואר אקדמי ראשון לפחות בתחום ההנדסה או מדעים מדויקים</t>
  </si>
  <si>
    <t>השכלה</t>
  </si>
  <si>
    <r>
      <t xml:space="preserve">נסיון היועץ בהתאם לאמור בסעיף ‎6.2.3
</t>
    </r>
    <r>
      <rPr>
        <sz val="12"/>
        <rFont val="David"/>
        <family val="2"/>
      </rPr>
      <t>ייבדק נסיון היועץ המוצע בפרוייקטים מהסוג המפורט בסעיף ‎6.2.3 הפרוייקטים יינוקדו באופן הבא:</t>
    </r>
  </si>
  <si>
    <t>ראה לשונית הערכת פרויקט פיתוח</t>
  </si>
  <si>
    <t>הערכה של פרויקטי פיתוח אותם ניהל היועץ המוצע</t>
  </si>
  <si>
    <t>ציון לסעיף הערכת פרוייקט פיתוח עבור המציע</t>
  </si>
  <si>
    <t>מורכבות טכנולוגית</t>
  </si>
  <si>
    <t>יש לציין מספר פרוייקטים לניקוד</t>
  </si>
  <si>
    <t>עבור פרויקט שהיקפו הכספי הינו פחות מ־2 מליון ₪ לא יקבל המציע ניקוד באמת מידה זו.</t>
  </si>
  <si>
    <t>עבור פרויקט שהיקפו הכספי הינו בין 2 ל־4 מיליון ₪ יקבל המציע נקודה 1.</t>
  </si>
  <si>
    <t xml:space="preserve">עבור כל פרויקט שהיקפו הכספי בין 4 ל־8 מיליון ₪, יקבל המציע 3 נק'. </t>
  </si>
  <si>
    <t>ייבחן ההיקף הכספי של הפרויקטים שנוהלו בידי המציע.</t>
  </si>
  <si>
    <t xml:space="preserve">במסגרת אמת מידה זו ייבחן ההיקף הכספי של שני הפרויקטים בעלי ההיקף הכספי הגבוה ביותר שנוהל בידי המציע.
הניקוד המקסימלי בסעיף זה הינו 12 נקודות. </t>
  </si>
  <si>
    <t xml:space="preserve">עבור כל פרויקט שהיקפו הכספי בין 8 ל־20 מיליון ₪, יקבל המציע 6 נק'. </t>
  </si>
  <si>
    <t xml:space="preserve">עבור כל פרויקט שהיקפו הכספי גבוה מ־20 מיליון ₪, יקבל המציע 9 נק'. </t>
  </si>
  <si>
    <t>ראה לשונית הערכת נסיון חלל</t>
  </si>
  <si>
    <t>הערכה של נסיון תעסוקתי בנושא חלל של היועץ המוצע</t>
  </si>
  <si>
    <t>סכום הפרוייקט:</t>
  </si>
  <si>
    <t>סכום הפרויקט</t>
  </si>
  <si>
    <t>תיבחן השכלתו האקדמית של היועץ המוצע, יינתנו 4 נק' עבור יועץ מוצע שהוא בעל תואר שני באחד התחומים הבאים:
10.6.3.1.	תחומי הנדסה;
10.6.3.2.	מדעים מדוייקים;
10.6.3.3.	משפטים;
10.6.3.4.	מנהל עסקים.
הניקוד המקסימאלי באמת מידה זו הינו 4 נק'.</t>
  </si>
  <si>
    <t>יש לציין מספר תארים העומדים בדרישת הסעיף</t>
  </si>
  <si>
    <t>יש לציין שנות נסיון</t>
  </si>
  <si>
    <r>
      <t xml:space="preserve">נסיון בחוזים ורכש
</t>
    </r>
    <r>
      <rPr>
        <sz val="12"/>
        <rFont val="David"/>
        <family val="2"/>
      </rPr>
      <t>ייבדק נסיון היועץ המוצע בניהול התקשרויות לאספקת שירותים/רכש מול קבלני משנה בנושאי פרויקטים טכנולוגים במהלך עשר השנים האחרונות, הניקוד יינתן באופן הבא:</t>
    </r>
  </si>
  <si>
    <t>10.6.4.1</t>
  </si>
  <si>
    <t>10.6.4.2</t>
  </si>
  <si>
    <t>תקשורת בינאישית</t>
  </si>
  <si>
    <t>התרשמות כללית</t>
  </si>
  <si>
    <t xml:space="preserve">היועץ המוצע הינו בעל ניסיון במהלך עשר השנים האחרונות בניהול של פרויקט פיתוח הנדסי (אחד לפחות) הכרוך באחד או יותר מתחומי הטכנולוגיה הבאים:
6.2.3.1.	אלקטרוניקה;
6.2.3.2.	מכניקה;
6.2.3.3.	תקשורת;
6.2.3.4.	אנרגיה;
6.2.3.5.	הנעה;
6.2.3.6.	בקרה;
6.2.3.7.	סביבת חלל;
6.2.3.8.	חשמל;
6.2.3.9.	מחשוב;
6.2.3.10.	תחנות קרקע;
6.2.3.11.	תוכנה. </t>
  </si>
  <si>
    <t>עבור יועץ בעל ניסיון בניהול התקשרויות לאספקת שירותים/רכש בנושאי פרויקטים טכנולוגים מול קבלני משנה במדינת ישראל, יקבל המציע 4 נק'.</t>
  </si>
  <si>
    <t>עבור יועץ בעל ניסיון בניהול התקשרויות לאספקת שירותים/רכש בנושאי פרויקטים טכנולוגים מול קבלני משנה במדינות אחרות, יקבל 6 נק'.</t>
  </si>
  <si>
    <t>היכרות עם תחומי פעילות הסוכנות, והצגת תפיסת התפקיד אליו מיועד המכרז,מטרות מרכזיות בו ותכנית פעולה (לרבות דוגמאות, רעיונות ויוזמות מוצעות, דוגמאות להתמודדות עם אתגרים דומים בתפקידים קודמים)</t>
  </si>
  <si>
    <t xml:space="preserve">היכרות עם תהליכים ומגמות בתחום החלל בארץ ובעולם </t>
  </si>
  <si>
    <t>עזר סכום</t>
  </si>
  <si>
    <t>עזר שותפים</t>
  </si>
  <si>
    <t>לצורך הוכחת עמידתו בתנאי הסף המפורט בסעיף ‎6.2 לעיל על המציע לפרט את ניסיונו המצטבר של היועץ המוצע וכן יפרט את השכלתו הרלוונטית של היועץ המוצע. הפרטים יסופקו בהתאם לנדרש בנספח ב'2 למסמכי המכרז</t>
  </si>
  <si>
    <t>8.10</t>
  </si>
  <si>
    <r>
      <t xml:space="preserve">מציע המבקש שלא לחשוף סוד מסחרי או סוד מקצועי המפורט במסגרת הצעתו, יצרף עותק </t>
    </r>
    <r>
      <rPr>
        <b/>
        <u/>
        <sz val="12"/>
        <color theme="1"/>
        <rFont val="David"/>
        <family val="2"/>
      </rPr>
      <t>נוסף</t>
    </r>
    <r>
      <rPr>
        <sz val="12"/>
        <color theme="1"/>
        <rFont val="David"/>
        <family val="2"/>
      </rPr>
      <t xml:space="preserve"> מושחר. </t>
    </r>
  </si>
  <si>
    <t>היועץ המוצע הינו בעל ניסיון של ביצוע לפחות שלושה פרוייקטי רכש או פעילות מול אקדמיה וגופי מחקר, כנסים ופעילויות בינלאומיות (כתיבת מכרזים ו/או ליווי התקשרויות) במהלך עשר השנים האחרונות כאשר כל התקשרות/מכרז היו בהיקף של 800,000 ₪ לפחות כ"א</t>
  </si>
  <si>
    <r>
      <t xml:space="preserve">ניסיון תעסוקתי של היועץ בנושאי חלל
</t>
    </r>
    <r>
      <rPr>
        <sz val="12"/>
        <rFont val="David"/>
        <family val="2"/>
      </rPr>
      <t xml:space="preserve">ייבדק נסיון היועץ המוצע בפרוייקטים בנושאי חלל במהלך </t>
    </r>
    <r>
      <rPr>
        <sz val="12"/>
        <color rgb="FFFF0000"/>
        <rFont val="David"/>
        <family val="2"/>
      </rPr>
      <t>15</t>
    </r>
    <r>
      <rPr>
        <sz val="12"/>
        <rFont val="David"/>
        <family val="2"/>
      </rPr>
      <t xml:space="preserve"> השנים האחרונות
כל פרויקט בו עסק היועץ או מחקר אותו ביצע היועץ אשר היו בנושאי חלל, יקבל המציע עד 6 נק'.</t>
    </r>
  </si>
  <si>
    <t>****</t>
  </si>
  <si>
    <r>
      <t xml:space="preserve">כל פרויקט פיתוח שניהל המציע ב </t>
    </r>
    <r>
      <rPr>
        <sz val="12"/>
        <color rgb="FFFF0000"/>
        <rFont val="David"/>
        <family val="2"/>
      </rPr>
      <t>15</t>
    </r>
    <r>
      <rPr>
        <sz val="12"/>
        <rFont val="David"/>
        <family val="2"/>
      </rPr>
      <t xml:space="preserve"> השנים האחרונות, יקבל המציע עד 2 נק', ועד למקסימום של 8 נק' עבור 6 פרויקטים ומעלה.</t>
    </r>
  </si>
  <si>
    <t xml:space="preserve">עבור כל פרויקט מערכתי (פרויקט המכיל יותר מ־2 תחומים מתחומי הנדסה ומדעים מדוייקים) יקבל המציע עד 2 נק' ועד מקסימום של 16 נקודות נוספות עבור סעיף זה.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</si>
</sst>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Arial"/>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u/>
      <sz val="12"/>
      <name val="David"/>
      <family val="2"/>
      <charset val="177"/>
    </font>
    <font>
      <b/>
      <sz val="12"/>
      <color theme="1"/>
      <name val="Arial"/>
      <family val="2"/>
      <charset val="177"/>
      <scheme val="minor"/>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u/>
      <sz val="12"/>
      <color theme="1"/>
      <name val="David"/>
      <family val="2"/>
    </font>
    <font>
      <b/>
      <sz val="12"/>
      <name val="David"/>
      <family val="2"/>
    </font>
    <font>
      <b/>
      <sz val="24"/>
      <color theme="1"/>
      <name val="Arial"/>
      <family val="2"/>
      <scheme val="minor"/>
    </font>
    <font>
      <b/>
      <u/>
      <sz val="12"/>
      <color theme="1"/>
      <name val="David"/>
      <family val="2"/>
    </font>
    <font>
      <sz val="9"/>
      <color indexed="81"/>
      <name val="Tahoma"/>
      <charset val="177"/>
    </font>
    <font>
      <b/>
      <sz val="9"/>
      <color indexed="81"/>
      <name val="Tahoma"/>
      <charset val="177"/>
    </font>
    <font>
      <sz val="12"/>
      <color rgb="FFFF0000"/>
      <name val="David"/>
      <family val="2"/>
    </font>
  </fonts>
  <fills count="23">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rgb="FFFFFF00"/>
        <bgColor indexed="64"/>
      </patternFill>
    </fill>
  </fills>
  <borders count="5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3">
    <xf numFmtId="0" fontId="0" fillId="0" borderId="0"/>
    <xf numFmtId="9" fontId="4" fillId="0" borderId="0" applyFont="0" applyFill="0" applyBorder="0" applyAlignment="0" applyProtection="0"/>
    <xf numFmtId="0" fontId="24" fillId="0" borderId="0" applyNumberFormat="0" applyFill="0" applyBorder="0" applyAlignment="0" applyProtection="0"/>
  </cellStyleXfs>
  <cellXfs count="189">
    <xf numFmtId="0" fontId="0" fillId="0" borderId="0" xfId="0"/>
    <xf numFmtId="0" fontId="0" fillId="0" borderId="11" xfId="0" applyBorder="1" applyAlignment="1">
      <alignment horizontal="center" vertical="center"/>
    </xf>
    <xf numFmtId="0" fontId="0" fillId="0" borderId="0" xfId="0" applyProtection="1"/>
    <xf numFmtId="0" fontId="5" fillId="10" borderId="16" xfId="0" applyFont="1" applyFill="1" applyBorder="1" applyAlignment="1" applyProtection="1">
      <alignment horizontal="center"/>
    </xf>
    <xf numFmtId="0" fontId="5" fillId="10" borderId="24" xfId="0" applyFont="1" applyFill="1" applyBorder="1" applyProtection="1"/>
    <xf numFmtId="0" fontId="3" fillId="10" borderId="25" xfId="0" applyFont="1" applyFill="1" applyBorder="1" applyAlignment="1" applyProtection="1">
      <alignment horizontal="center" vertical="center" wrapText="1"/>
    </xf>
    <xf numFmtId="2" fontId="6" fillId="11" borderId="19" xfId="0" applyNumberFormat="1" applyFont="1" applyFill="1" applyBorder="1" applyAlignment="1" applyProtection="1">
      <alignment horizontal="center" vertical="center"/>
    </xf>
    <xf numFmtId="9" fontId="7" fillId="9" borderId="11" xfId="0" applyNumberFormat="1" applyFont="1" applyFill="1" applyBorder="1" applyAlignment="1" applyProtection="1">
      <alignment horizontal="center" vertical="center"/>
    </xf>
    <xf numFmtId="0" fontId="7" fillId="9" borderId="21" xfId="0" applyFont="1" applyFill="1" applyBorder="1" applyAlignment="1" applyProtection="1">
      <alignment vertical="center"/>
    </xf>
    <xf numFmtId="2" fontId="7" fillId="9" borderId="19" xfId="0" applyNumberFormat="1" applyFont="1" applyFill="1" applyBorder="1" applyAlignment="1" applyProtection="1">
      <alignment horizontal="center" vertical="center"/>
    </xf>
    <xf numFmtId="9" fontId="0" fillId="11" borderId="11" xfId="0" applyNumberFormat="1" applyFill="1" applyBorder="1" applyAlignment="1" applyProtection="1">
      <alignment horizontal="center" vertical="center"/>
    </xf>
    <xf numFmtId="0" fontId="6" fillId="11" borderId="21" xfId="0" applyFont="1" applyFill="1" applyBorder="1" applyAlignment="1" applyProtection="1">
      <alignment vertical="center"/>
    </xf>
    <xf numFmtId="0" fontId="13" fillId="0" borderId="0" xfId="0" applyFont="1" applyBorder="1"/>
    <xf numFmtId="0" fontId="13" fillId="0" borderId="0" xfId="0" applyFont="1"/>
    <xf numFmtId="0" fontId="13" fillId="0" borderId="26"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5" xfId="0" applyBorder="1" applyAlignment="1" applyProtection="1">
      <alignment vertical="top"/>
      <protection hidden="1"/>
    </xf>
    <xf numFmtId="0" fontId="0" fillId="3" borderId="0" xfId="0" applyFill="1" applyAlignment="1" applyProtection="1">
      <alignment vertical="top" wrapText="1"/>
      <protection hidden="1"/>
    </xf>
    <xf numFmtId="49" fontId="20" fillId="0" borderId="3" xfId="0" applyNumberFormat="1" applyFont="1" applyFill="1" applyBorder="1" applyAlignment="1" applyProtection="1">
      <alignment horizontal="center" vertical="top" wrapText="1" readingOrder="2"/>
      <protection hidden="1"/>
    </xf>
    <xf numFmtId="49" fontId="12" fillId="0" borderId="3" xfId="0" applyNumberFormat="1" applyFont="1" applyFill="1" applyBorder="1" applyAlignment="1">
      <alignment horizontal="center" vertical="top" wrapText="1"/>
    </xf>
    <xf numFmtId="49" fontId="19" fillId="20" borderId="34" xfId="0" applyNumberFormat="1" applyFont="1" applyFill="1" applyBorder="1" applyAlignment="1" applyProtection="1">
      <alignment horizontal="center" vertical="top"/>
      <protection hidden="1"/>
    </xf>
    <xf numFmtId="49" fontId="22" fillId="21" borderId="15" xfId="0" applyNumberFormat="1" applyFont="1" applyFill="1" applyBorder="1" applyAlignment="1" applyProtection="1">
      <alignment horizontal="center" vertical="top" wrapText="1"/>
      <protection hidden="1"/>
    </xf>
    <xf numFmtId="49" fontId="18" fillId="21" borderId="11" xfId="0" applyNumberFormat="1" applyFont="1" applyFill="1" applyBorder="1" applyAlignment="1" applyProtection="1">
      <alignment horizontal="center" vertical="top" wrapText="1" readingOrder="2"/>
      <protection hidden="1"/>
    </xf>
    <xf numFmtId="49" fontId="18" fillId="6" borderId="11" xfId="0" applyNumberFormat="1" applyFont="1" applyFill="1" applyBorder="1" applyAlignment="1" applyProtection="1">
      <alignment horizontal="center" vertical="top" wrapText="1" readingOrder="2"/>
      <protection hidden="1"/>
    </xf>
    <xf numFmtId="49" fontId="18" fillId="16" borderId="11" xfId="0" applyNumberFormat="1" applyFont="1" applyFill="1" applyBorder="1" applyAlignment="1" applyProtection="1">
      <alignment horizontal="center" vertical="top" readingOrder="2"/>
      <protection hidden="1"/>
    </xf>
    <xf numFmtId="0" fontId="22" fillId="0" borderId="8" xfId="0" applyNumberFormat="1" applyFont="1" applyFill="1" applyBorder="1" applyAlignment="1" applyProtection="1">
      <alignment horizontal="center" vertical="top" wrapText="1"/>
      <protection hidden="1"/>
    </xf>
    <xf numFmtId="0" fontId="18" fillId="10" borderId="19" xfId="0" applyFont="1" applyFill="1" applyBorder="1" applyAlignment="1" applyProtection="1">
      <alignment horizontal="center" vertical="center" wrapText="1"/>
    </xf>
    <xf numFmtId="0" fontId="11" fillId="0" borderId="0" xfId="0" applyFont="1" applyAlignment="1" applyProtection="1">
      <alignment wrapText="1"/>
    </xf>
    <xf numFmtId="0" fontId="18" fillId="5" borderId="9" xfId="0" applyFont="1" applyFill="1" applyBorder="1" applyAlignment="1" applyProtection="1">
      <alignment vertical="center" wrapText="1"/>
    </xf>
    <xf numFmtId="0" fontId="18" fillId="8" borderId="2" xfId="0" applyFont="1" applyFill="1" applyBorder="1" applyAlignment="1" applyProtection="1">
      <alignment vertical="center" wrapText="1"/>
    </xf>
    <xf numFmtId="2" fontId="18" fillId="8" borderId="22" xfId="0" applyNumberFormat="1" applyFont="1" applyFill="1" applyBorder="1" applyAlignment="1" applyProtection="1">
      <alignment horizontal="center" vertical="center" wrapText="1"/>
    </xf>
    <xf numFmtId="0" fontId="0" fillId="4" borderId="21" xfId="0" applyFill="1" applyBorder="1" applyAlignment="1">
      <alignment horizontal="center" vertical="center" wrapText="1"/>
    </xf>
    <xf numFmtId="0" fontId="0" fillId="0" borderId="0" xfId="0" applyBorder="1"/>
    <xf numFmtId="0" fontId="1" fillId="0" borderId="21" xfId="0" applyFont="1" applyBorder="1" applyAlignment="1">
      <alignment horizontal="center" vertical="center" wrapText="1"/>
    </xf>
    <xf numFmtId="0" fontId="3" fillId="15" borderId="11" xfId="0" applyFont="1" applyFill="1" applyBorder="1" applyAlignment="1">
      <alignment horizontal="right" vertical="top" wrapText="1"/>
    </xf>
    <xf numFmtId="0" fontId="2" fillId="7" borderId="39" xfId="0" applyFont="1" applyFill="1" applyBorder="1" applyAlignment="1" applyProtection="1">
      <alignment horizontal="center" vertical="center" wrapText="1"/>
      <protection hidden="1"/>
    </xf>
    <xf numFmtId="0" fontId="2" fillId="7" borderId="30" xfId="0" applyFont="1" applyFill="1" applyBorder="1" applyAlignment="1" applyProtection="1">
      <alignment horizontal="center" vertical="center" wrapText="1"/>
      <protection hidden="1"/>
    </xf>
    <xf numFmtId="0" fontId="3" fillId="15" borderId="15" xfId="0" applyFont="1" applyFill="1" applyBorder="1" applyAlignment="1">
      <alignment horizontal="right" vertical="center" wrapText="1"/>
    </xf>
    <xf numFmtId="9" fontId="9" fillId="2" borderId="18" xfId="1" applyFont="1" applyFill="1" applyBorder="1" applyAlignment="1" applyProtection="1">
      <alignment horizontal="center" vertical="center" wrapText="1" readingOrder="2"/>
      <protection hidden="1"/>
    </xf>
    <xf numFmtId="9" fontId="9" fillId="2" borderId="21" xfId="1" applyFont="1" applyFill="1" applyBorder="1" applyAlignment="1" applyProtection="1">
      <alignment horizontal="center" vertical="center" wrapText="1" readingOrder="2"/>
      <protection hidden="1"/>
    </xf>
    <xf numFmtId="0" fontId="8" fillId="7" borderId="20" xfId="0" applyFont="1" applyFill="1" applyBorder="1" applyAlignment="1" applyProtection="1">
      <alignment vertical="center" wrapText="1" readingOrder="2"/>
      <protection hidden="1"/>
    </xf>
    <xf numFmtId="0" fontId="8" fillId="13" borderId="20" xfId="0" applyFont="1" applyFill="1" applyBorder="1" applyAlignment="1" applyProtection="1">
      <alignment vertical="center" wrapText="1" readingOrder="2"/>
      <protection hidden="1"/>
    </xf>
    <xf numFmtId="0" fontId="8" fillId="16" borderId="20" xfId="0" applyFont="1" applyFill="1" applyBorder="1" applyAlignment="1" applyProtection="1">
      <alignment vertical="center" wrapText="1" readingOrder="2"/>
      <protection hidden="1"/>
    </xf>
    <xf numFmtId="0" fontId="8" fillId="7" borderId="11" xfId="0" applyFont="1" applyFill="1" applyBorder="1" applyAlignment="1" applyProtection="1">
      <alignment horizontal="center" vertical="center" wrapText="1" readingOrder="2"/>
      <protection hidden="1"/>
    </xf>
    <xf numFmtId="0" fontId="8" fillId="7" borderId="21" xfId="0" applyFont="1" applyFill="1" applyBorder="1" applyAlignment="1" applyProtection="1">
      <alignment horizontal="center" vertical="center" wrapText="1" readingOrder="2"/>
      <protection hidden="1"/>
    </xf>
    <xf numFmtId="0" fontId="8" fillId="13" borderId="11" xfId="0" applyFont="1" applyFill="1" applyBorder="1" applyAlignment="1" applyProtection="1">
      <alignment horizontal="center" vertical="center" wrapText="1" readingOrder="2"/>
      <protection hidden="1"/>
    </xf>
    <xf numFmtId="164" fontId="8" fillId="6" borderId="21" xfId="0" applyNumberFormat="1" applyFont="1" applyFill="1" applyBorder="1" applyAlignment="1" applyProtection="1">
      <alignment horizontal="center" vertical="center" wrapText="1" readingOrder="2"/>
      <protection hidden="1"/>
    </xf>
    <xf numFmtId="164" fontId="8" fillId="11" borderId="21" xfId="0" applyNumberFormat="1" applyFont="1" applyFill="1" applyBorder="1" applyAlignment="1" applyProtection="1">
      <alignment horizontal="center" vertical="center" wrapText="1" readingOrder="2"/>
      <protection hidden="1"/>
    </xf>
    <xf numFmtId="0" fontId="8" fillId="7" borderId="28" xfId="0" applyFont="1" applyFill="1" applyBorder="1" applyAlignment="1" applyProtection="1">
      <alignment horizontal="center" vertical="center" wrapText="1" readingOrder="2"/>
      <protection hidden="1"/>
    </xf>
    <xf numFmtId="164" fontId="8" fillId="6" borderId="11" xfId="0" applyNumberFormat="1" applyFont="1" applyFill="1" applyBorder="1" applyAlignment="1" applyProtection="1">
      <alignment horizontal="center" vertical="center" wrapText="1" readingOrder="2"/>
      <protection hidden="1"/>
    </xf>
    <xf numFmtId="164" fontId="12" fillId="11" borderId="11" xfId="0" applyNumberFormat="1" applyFont="1" applyFill="1" applyBorder="1" applyAlignment="1" applyProtection="1">
      <alignment horizontal="center" vertical="center" wrapText="1" readingOrder="2"/>
      <protection hidden="1"/>
    </xf>
    <xf numFmtId="0" fontId="8" fillId="7" borderId="36" xfId="0" applyFont="1" applyFill="1" applyBorder="1" applyAlignment="1" applyProtection="1">
      <alignment horizontal="center" vertical="center" wrapText="1" readingOrder="2"/>
      <protection hidden="1"/>
    </xf>
    <xf numFmtId="9" fontId="8" fillId="13" borderId="28" xfId="0" applyNumberFormat="1" applyFont="1" applyFill="1" applyBorder="1" applyAlignment="1" applyProtection="1">
      <alignment horizontal="center" vertical="center" wrapText="1" readingOrder="2"/>
      <protection hidden="1"/>
    </xf>
    <xf numFmtId="9" fontId="14" fillId="17" borderId="28" xfId="1" applyFont="1" applyFill="1" applyBorder="1" applyAlignment="1" applyProtection="1">
      <alignment horizontal="center" vertical="center" wrapText="1" readingOrder="2"/>
      <protection hidden="1"/>
    </xf>
    <xf numFmtId="1" fontId="16" fillId="16" borderId="28" xfId="1" applyNumberFormat="1" applyFont="1" applyFill="1" applyBorder="1" applyAlignment="1">
      <alignment horizontal="center" vertical="center"/>
    </xf>
    <xf numFmtId="0" fontId="8" fillId="7" borderId="19" xfId="0" applyFont="1" applyFill="1" applyBorder="1" applyAlignment="1" applyProtection="1">
      <alignment horizontal="center" vertical="center" wrapText="1" readingOrder="2"/>
      <protection hidden="1"/>
    </xf>
    <xf numFmtId="2" fontId="23" fillId="9" borderId="19" xfId="0" applyNumberFormat="1" applyFont="1" applyFill="1" applyBorder="1" applyAlignment="1" applyProtection="1">
      <alignment horizontal="center" vertical="center"/>
    </xf>
    <xf numFmtId="49" fontId="20" fillId="11"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20" fillId="11"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4" fillId="11"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0" fontId="8" fillId="19" borderId="43" xfId="0" applyFont="1" applyFill="1" applyBorder="1" applyAlignment="1" applyProtection="1">
      <alignment vertical="center" wrapText="1" readingOrder="2"/>
      <protection hidden="1"/>
    </xf>
    <xf numFmtId="1" fontId="16" fillId="19" borderId="30" xfId="1" applyNumberFormat="1" applyFont="1" applyFill="1" applyBorder="1" applyAlignment="1">
      <alignment horizontal="center" vertical="center"/>
    </xf>
    <xf numFmtId="0" fontId="8" fillId="12" borderId="39" xfId="0" applyFont="1" applyFill="1" applyBorder="1" applyAlignment="1" applyProtection="1">
      <alignment horizontal="center" vertical="center" wrapText="1" readingOrder="2"/>
      <protection hidden="1"/>
    </xf>
    <xf numFmtId="0" fontId="8" fillId="12" borderId="39" xfId="0" applyFont="1" applyFill="1" applyBorder="1" applyAlignment="1" applyProtection="1">
      <alignment horizontal="center" vertical="center" wrapText="1" readingOrder="2"/>
      <protection hidden="1"/>
    </xf>
    <xf numFmtId="9" fontId="9" fillId="2" borderId="40" xfId="1" applyFont="1" applyFill="1" applyBorder="1" applyAlignment="1" applyProtection="1">
      <alignment horizontal="center" vertical="center" wrapText="1" readingOrder="2"/>
      <protection hidden="1"/>
    </xf>
    <xf numFmtId="9" fontId="11" fillId="5" borderId="27" xfId="1" applyFont="1" applyFill="1" applyBorder="1" applyAlignment="1" applyProtection="1">
      <alignment horizontal="center" vertical="center" wrapText="1"/>
    </xf>
    <xf numFmtId="49" fontId="18" fillId="16" borderId="39" xfId="0" applyNumberFormat="1" applyFont="1" applyFill="1" applyBorder="1" applyAlignment="1" applyProtection="1">
      <alignment horizontal="center" vertical="top" readingOrder="2"/>
      <protection hidden="1"/>
    </xf>
    <xf numFmtId="49" fontId="18" fillId="6" borderId="16" xfId="0" applyNumberFormat="1" applyFont="1" applyFill="1" applyBorder="1" applyAlignment="1" applyProtection="1">
      <alignment horizontal="center" vertical="top" wrapText="1" readingOrder="2"/>
      <protection hidden="1"/>
    </xf>
    <xf numFmtId="0" fontId="8" fillId="13" borderId="20" xfId="0" applyFont="1" applyFill="1" applyBorder="1" applyAlignment="1" applyProtection="1">
      <alignment horizontal="right" vertical="top" wrapText="1" readingOrder="2"/>
      <protection hidden="1"/>
    </xf>
    <xf numFmtId="0" fontId="0" fillId="4" borderId="46" xfId="0" applyFill="1" applyBorder="1" applyAlignment="1">
      <alignment horizontal="center" vertical="center" wrapText="1"/>
    </xf>
    <xf numFmtId="0" fontId="3" fillId="15" borderId="10" xfId="0" applyFont="1" applyFill="1" applyBorder="1" applyAlignment="1">
      <alignment horizontal="right" vertical="center" wrapText="1"/>
    </xf>
    <xf numFmtId="49" fontId="20" fillId="0" borderId="4" xfId="0" applyNumberFormat="1" applyFont="1" applyFill="1" applyBorder="1" applyAlignment="1" applyProtection="1">
      <alignment horizontal="center" vertical="top" wrapText="1" readingOrder="2"/>
      <protection hidden="1"/>
    </xf>
    <xf numFmtId="164" fontId="26" fillId="5" borderId="19" xfId="0" applyNumberFormat="1" applyFont="1" applyFill="1" applyBorder="1" applyAlignment="1" applyProtection="1">
      <alignment horizontal="center" vertical="top" wrapText="1" readingOrder="2"/>
      <protection hidden="1"/>
    </xf>
    <xf numFmtId="164" fontId="8" fillId="5" borderId="21" xfId="0" applyNumberFormat="1" applyFont="1" applyFill="1" applyBorder="1" applyAlignment="1" applyProtection="1">
      <alignment horizontal="center" vertical="center" wrapText="1" readingOrder="2"/>
      <protection hidden="1"/>
    </xf>
    <xf numFmtId="49" fontId="18" fillId="6" borderId="39" xfId="0" applyNumberFormat="1" applyFont="1" applyFill="1" applyBorder="1" applyAlignment="1" applyProtection="1">
      <alignment horizontal="center" vertical="top" wrapText="1" readingOrder="2"/>
      <protection hidden="1"/>
    </xf>
    <xf numFmtId="0" fontId="12" fillId="8" borderId="32" xfId="0" applyFont="1" applyFill="1" applyBorder="1" applyAlignment="1" applyProtection="1">
      <alignment horizontal="right" vertical="top" wrapText="1" readingOrder="2"/>
      <protection hidden="1"/>
    </xf>
    <xf numFmtId="0" fontId="8" fillId="12" borderId="39" xfId="0" applyFont="1" applyFill="1" applyBorder="1" applyAlignment="1" applyProtection="1">
      <alignment horizontal="center" vertical="center" wrapText="1" readingOrder="2"/>
      <protection hidden="1"/>
    </xf>
    <xf numFmtId="0" fontId="26" fillId="13" borderId="20" xfId="0" applyFont="1" applyFill="1" applyBorder="1" applyAlignment="1" applyProtection="1">
      <alignment horizontal="right" vertical="top" wrapText="1" readingOrder="2"/>
      <protection hidden="1"/>
    </xf>
    <xf numFmtId="0" fontId="2" fillId="7" borderId="11" xfId="0" applyFont="1" applyFill="1" applyBorder="1" applyAlignment="1" applyProtection="1">
      <alignment horizontal="center" vertical="center" wrapText="1"/>
      <protection hidden="1"/>
    </xf>
    <xf numFmtId="0" fontId="3" fillId="15" borderId="11" xfId="0" applyFont="1" applyFill="1" applyBorder="1" applyAlignment="1">
      <alignment horizontal="right" vertical="center" wrapText="1"/>
    </xf>
    <xf numFmtId="0" fontId="0" fillId="0" borderId="21" xfId="0" applyBorder="1"/>
    <xf numFmtId="0" fontId="2" fillId="7" borderId="28" xfId="0" applyFont="1" applyFill="1" applyBorder="1" applyAlignment="1" applyProtection="1">
      <alignment horizontal="center" vertical="center" wrapText="1"/>
      <protection hidden="1"/>
    </xf>
    <xf numFmtId="1" fontId="9" fillId="2" borderId="28" xfId="1" applyNumberFormat="1" applyFont="1" applyFill="1" applyBorder="1" applyAlignment="1" applyProtection="1">
      <alignment horizontal="center" vertical="center" wrapText="1" readingOrder="2"/>
      <protection hidden="1"/>
    </xf>
    <xf numFmtId="0" fontId="0" fillId="4" borderId="11" xfId="0" applyFill="1" applyBorder="1" applyAlignment="1">
      <alignment horizontal="center" vertical="center" wrapText="1"/>
    </xf>
    <xf numFmtId="0" fontId="0" fillId="0" borderId="11" xfId="0" applyBorder="1"/>
    <xf numFmtId="0" fontId="0" fillId="0" borderId="12" xfId="0" applyBorder="1" applyAlignment="1">
      <alignment horizontal="center" vertical="center"/>
    </xf>
    <xf numFmtId="0" fontId="1" fillId="0" borderId="14" xfId="0" applyFont="1" applyBorder="1" applyAlignment="1">
      <alignment horizontal="center" vertical="center" wrapText="1"/>
    </xf>
    <xf numFmtId="0" fontId="12" fillId="8" borderId="32" xfId="0" applyFont="1" applyFill="1" applyBorder="1" applyAlignment="1" applyProtection="1">
      <alignment vertical="top" wrapText="1" readingOrder="2"/>
      <protection hidden="1"/>
    </xf>
    <xf numFmtId="0" fontId="0" fillId="0" borderId="40" xfId="0" applyBorder="1"/>
    <xf numFmtId="0" fontId="0" fillId="0" borderId="40" xfId="0" applyBorder="1" applyAlignment="1">
      <alignment horizontal="center"/>
    </xf>
    <xf numFmtId="0" fontId="0" fillId="0" borderId="39" xfId="0" applyBorder="1" applyAlignment="1">
      <alignment horizontal="center"/>
    </xf>
    <xf numFmtId="0" fontId="8" fillId="7" borderId="11" xfId="0" applyFont="1" applyFill="1" applyBorder="1" applyAlignment="1" applyProtection="1">
      <alignment horizontal="center" vertical="center" wrapText="1" readingOrder="2"/>
      <protection hidden="1"/>
    </xf>
    <xf numFmtId="0" fontId="8" fillId="7" borderId="28" xfId="0" applyFont="1" applyFill="1" applyBorder="1" applyAlignment="1" applyProtection="1">
      <alignment horizontal="center" vertical="center" wrapText="1" readingOrder="2"/>
      <protection hidden="1"/>
    </xf>
    <xf numFmtId="49" fontId="12" fillId="0" borderId="4" xfId="0" applyNumberFormat="1" applyFont="1" applyFill="1" applyBorder="1" applyAlignment="1">
      <alignment horizontal="center" vertical="top" wrapText="1"/>
    </xf>
    <xf numFmtId="49" fontId="24" fillId="11" borderId="2" xfId="2" applyNumberFormat="1" applyFill="1" applyBorder="1" applyAlignment="1" applyProtection="1">
      <alignment horizontal="center" vertical="top" wrapText="1" readingOrder="1"/>
      <protection hidden="1"/>
    </xf>
    <xf numFmtId="49" fontId="11" fillId="16" borderId="28" xfId="0" applyNumberFormat="1" applyFont="1" applyFill="1" applyBorder="1" applyAlignment="1" applyProtection="1">
      <alignment horizontal="right" vertical="top" wrapText="1" readingOrder="2"/>
      <protection hidden="1"/>
    </xf>
    <xf numFmtId="49" fontId="11" fillId="16" borderId="32" xfId="0" applyNumberFormat="1" applyFont="1" applyFill="1" applyBorder="1" applyAlignment="1" applyProtection="1">
      <alignment horizontal="right" vertical="top" wrapText="1" readingOrder="2"/>
      <protection hidden="1"/>
    </xf>
    <xf numFmtId="49" fontId="18" fillId="19" borderId="7" xfId="0" applyNumberFormat="1" applyFont="1" applyFill="1" applyBorder="1" applyAlignment="1" applyProtection="1">
      <alignment horizontal="center" vertical="top" readingOrder="2"/>
      <protection hidden="1"/>
    </xf>
    <xf numFmtId="49" fontId="18" fillId="19" borderId="41" xfId="0" applyNumberFormat="1" applyFont="1" applyFill="1" applyBorder="1" applyAlignment="1" applyProtection="1">
      <alignment horizontal="center" vertical="top" readingOrder="2"/>
      <protection hidden="1"/>
    </xf>
    <xf numFmtId="49" fontId="18" fillId="19" borderId="23" xfId="0" applyNumberFormat="1" applyFont="1" applyFill="1" applyBorder="1" applyAlignment="1" applyProtection="1">
      <alignment horizontal="center" vertical="top" readingOrder="2"/>
      <protection hidden="1"/>
    </xf>
    <xf numFmtId="49" fontId="11" fillId="6" borderId="28" xfId="0" applyNumberFormat="1" applyFont="1" applyFill="1" applyBorder="1" applyAlignment="1" applyProtection="1">
      <alignment horizontal="right" vertical="top" wrapText="1" readingOrder="2"/>
      <protection hidden="1"/>
    </xf>
    <xf numFmtId="49" fontId="11" fillId="6" borderId="32" xfId="0" applyNumberFormat="1" applyFont="1" applyFill="1" applyBorder="1" applyAlignment="1" applyProtection="1">
      <alignment horizontal="right" vertical="top" wrapText="1" readingOrder="2"/>
      <protection hidden="1"/>
    </xf>
    <xf numFmtId="49" fontId="19" fillId="20" borderId="6" xfId="0" applyNumberFormat="1" applyFont="1" applyFill="1" applyBorder="1" applyAlignment="1" applyProtection="1">
      <alignment horizontal="center" vertical="top"/>
      <protection hidden="1"/>
    </xf>
    <xf numFmtId="49" fontId="19" fillId="20" borderId="5" xfId="0" applyNumberFormat="1" applyFont="1" applyFill="1" applyBorder="1" applyAlignment="1" applyProtection="1">
      <alignment horizontal="center" vertical="top"/>
      <protection hidden="1"/>
    </xf>
    <xf numFmtId="49" fontId="22" fillId="21" borderId="31" xfId="0" applyNumberFormat="1" applyFont="1" applyFill="1" applyBorder="1" applyAlignment="1" applyProtection="1">
      <alignment horizontal="center" vertical="top" wrapText="1"/>
      <protection hidden="1"/>
    </xf>
    <xf numFmtId="49" fontId="22" fillId="21" borderId="5" xfId="0" applyNumberFormat="1" applyFont="1" applyFill="1" applyBorder="1" applyAlignment="1" applyProtection="1">
      <alignment horizontal="center" vertical="top" wrapText="1"/>
      <protection hidden="1"/>
    </xf>
    <xf numFmtId="49" fontId="22" fillId="21" borderId="36" xfId="0" applyNumberFormat="1" applyFont="1" applyFill="1" applyBorder="1" applyAlignment="1" applyProtection="1">
      <alignment horizontal="center" vertical="top" wrapText="1"/>
      <protection hidden="1"/>
    </xf>
    <xf numFmtId="49" fontId="22" fillId="21" borderId="13" xfId="0" applyNumberFormat="1" applyFont="1" applyFill="1" applyBorder="1" applyAlignment="1" applyProtection="1">
      <alignment horizontal="center" vertical="top" wrapText="1"/>
      <protection hidden="1"/>
    </xf>
    <xf numFmtId="49" fontId="18" fillId="11" borderId="15" xfId="0" applyNumberFormat="1" applyFont="1" applyFill="1" applyBorder="1" applyAlignment="1" applyProtection="1">
      <alignment horizontal="center" wrapText="1"/>
      <protection hidden="1"/>
    </xf>
    <xf numFmtId="49" fontId="18" fillId="11" borderId="11" xfId="0" applyNumberFormat="1" applyFont="1" applyFill="1" applyBorder="1" applyAlignment="1" applyProtection="1">
      <alignment horizontal="center" wrapText="1"/>
      <protection hidden="1"/>
    </xf>
    <xf numFmtId="49" fontId="18" fillId="11" borderId="12" xfId="0" applyNumberFormat="1" applyFont="1" applyFill="1" applyBorder="1" applyAlignment="1" applyProtection="1">
      <alignment horizontal="center" wrapText="1"/>
      <protection hidden="1"/>
    </xf>
    <xf numFmtId="49" fontId="19" fillId="11" borderId="36" xfId="0" applyNumberFormat="1" applyFont="1" applyFill="1" applyBorder="1" applyAlignment="1" applyProtection="1">
      <alignment horizontal="center" vertical="top" wrapText="1"/>
      <protection hidden="1"/>
    </xf>
    <xf numFmtId="49" fontId="19" fillId="11" borderId="13" xfId="0" applyNumberFormat="1" applyFont="1" applyFill="1" applyBorder="1" applyAlignment="1" applyProtection="1">
      <alignment horizontal="center" vertical="top" wrapText="1"/>
      <protection hidden="1"/>
    </xf>
    <xf numFmtId="49" fontId="21" fillId="11" borderId="28" xfId="0" applyNumberFormat="1" applyFont="1" applyFill="1" applyBorder="1" applyAlignment="1" applyProtection="1">
      <alignment horizontal="center" vertical="top" wrapText="1"/>
      <protection hidden="1"/>
    </xf>
    <xf numFmtId="49" fontId="21" fillId="11" borderId="32" xfId="0" applyNumberFormat="1" applyFont="1" applyFill="1" applyBorder="1" applyAlignment="1" applyProtection="1">
      <alignment horizontal="center" vertical="top" wrapText="1"/>
      <protection hidden="1"/>
    </xf>
    <xf numFmtId="49" fontId="20" fillId="11" borderId="28" xfId="0" applyNumberFormat="1" applyFont="1" applyFill="1" applyBorder="1" applyAlignment="1" applyProtection="1">
      <alignment horizontal="center" vertical="top" wrapText="1"/>
      <protection hidden="1"/>
    </xf>
    <xf numFmtId="49" fontId="20" fillId="11" borderId="32" xfId="0" applyNumberFormat="1" applyFont="1" applyFill="1" applyBorder="1" applyAlignment="1" applyProtection="1">
      <alignment horizontal="center" vertical="top" wrapText="1"/>
      <protection hidden="1"/>
    </xf>
    <xf numFmtId="49" fontId="20" fillId="11" borderId="33" xfId="0" applyNumberFormat="1" applyFont="1" applyFill="1" applyBorder="1" applyAlignment="1" applyProtection="1">
      <alignment horizontal="center" vertical="top" wrapText="1"/>
      <protection hidden="1"/>
    </xf>
    <xf numFmtId="49" fontId="20" fillId="11" borderId="23" xfId="0" applyNumberFormat="1" applyFont="1" applyFill="1" applyBorder="1" applyAlignment="1" applyProtection="1">
      <alignment horizontal="center" vertical="top" wrapText="1"/>
      <protection hidden="1"/>
    </xf>
    <xf numFmtId="49" fontId="18" fillId="16" borderId="39" xfId="0" applyNumberFormat="1" applyFont="1" applyFill="1" applyBorder="1" applyAlignment="1" applyProtection="1">
      <alignment horizontal="center" vertical="top" readingOrder="2"/>
      <protection hidden="1"/>
    </xf>
    <xf numFmtId="49" fontId="18" fillId="16" borderId="16" xfId="0" applyNumberFormat="1" applyFont="1" applyFill="1" applyBorder="1" applyAlignment="1" applyProtection="1">
      <alignment horizontal="center" vertical="top" readingOrder="2"/>
      <protection hidden="1"/>
    </xf>
    <xf numFmtId="0" fontId="16" fillId="14" borderId="44" xfId="0" applyFont="1" applyFill="1" applyBorder="1" applyAlignment="1">
      <alignment horizontal="center" vertical="center"/>
    </xf>
    <xf numFmtId="0" fontId="16" fillId="14" borderId="45" xfId="0" applyFont="1" applyFill="1" applyBorder="1" applyAlignment="1">
      <alignment horizontal="center" vertical="center"/>
    </xf>
    <xf numFmtId="49" fontId="8" fillId="7" borderId="15" xfId="0" applyNumberFormat="1" applyFont="1" applyFill="1" applyBorder="1" applyAlignment="1" applyProtection="1">
      <alignment horizontal="center" vertical="center" wrapText="1" readingOrder="2"/>
      <protection hidden="1"/>
    </xf>
    <xf numFmtId="0" fontId="8" fillId="7" borderId="18" xfId="0" applyNumberFormat="1" applyFont="1" applyFill="1" applyBorder="1" applyAlignment="1" applyProtection="1">
      <alignment horizontal="center" vertical="center" wrapText="1" readingOrder="2"/>
      <protection hidden="1"/>
    </xf>
    <xf numFmtId="0" fontId="8" fillId="7" borderId="11" xfId="0" applyNumberFormat="1" applyFont="1" applyFill="1" applyBorder="1" applyAlignment="1" applyProtection="1">
      <alignment horizontal="center" vertical="center" wrapText="1" readingOrder="2"/>
      <protection hidden="1"/>
    </xf>
    <xf numFmtId="0" fontId="8" fillId="7" borderId="21" xfId="0" applyNumberFormat="1" applyFont="1" applyFill="1" applyBorder="1" applyAlignment="1" applyProtection="1">
      <alignment horizontal="center" vertical="center" wrapText="1" readingOrder="2"/>
      <protection hidden="1"/>
    </xf>
    <xf numFmtId="1" fontId="14" fillId="17" borderId="28" xfId="1" applyNumberFormat="1" applyFont="1" applyFill="1" applyBorder="1" applyAlignment="1" applyProtection="1">
      <alignment horizontal="center" vertical="center" wrapText="1" readingOrder="2"/>
      <protection hidden="1"/>
    </xf>
    <xf numFmtId="1" fontId="14" fillId="17" borderId="19" xfId="1" applyNumberFormat="1" applyFont="1" applyFill="1" applyBorder="1" applyAlignment="1" applyProtection="1">
      <alignment horizontal="center" vertical="center" wrapText="1" readingOrder="2"/>
      <protection hidden="1"/>
    </xf>
    <xf numFmtId="0" fontId="16" fillId="14" borderId="37" xfId="0" applyFont="1" applyFill="1" applyBorder="1" applyAlignment="1">
      <alignment horizontal="center" vertical="center"/>
    </xf>
    <xf numFmtId="0" fontId="16" fillId="14" borderId="32" xfId="0" applyFont="1" applyFill="1" applyBorder="1" applyAlignment="1">
      <alignment horizontal="center" vertical="center"/>
    </xf>
    <xf numFmtId="49" fontId="8" fillId="7" borderId="17" xfId="0" applyNumberFormat="1" applyFont="1" applyFill="1" applyBorder="1" applyAlignment="1" applyProtection="1">
      <alignment horizontal="center" vertical="center" wrapText="1" readingOrder="2"/>
      <protection hidden="1"/>
    </xf>
    <xf numFmtId="0" fontId="8" fillId="7" borderId="36" xfId="0" applyNumberFormat="1" applyFont="1" applyFill="1" applyBorder="1" applyAlignment="1" applyProtection="1">
      <alignment horizontal="center" vertical="center" wrapText="1" readingOrder="2"/>
      <protection hidden="1"/>
    </xf>
    <xf numFmtId="0" fontId="8" fillId="12" borderId="39" xfId="0" applyFont="1" applyFill="1" applyBorder="1" applyAlignment="1" applyProtection="1">
      <alignment horizontal="center" vertical="center" wrapText="1" readingOrder="2"/>
      <protection hidden="1"/>
    </xf>
    <xf numFmtId="0" fontId="8" fillId="12" borderId="10" xfId="0" applyFont="1" applyFill="1" applyBorder="1" applyAlignment="1" applyProtection="1">
      <alignment horizontal="center" vertical="center" wrapText="1" readingOrder="2"/>
      <protection hidden="1"/>
    </xf>
    <xf numFmtId="0" fontId="8" fillId="12" borderId="16" xfId="0" applyFont="1" applyFill="1" applyBorder="1" applyAlignment="1" applyProtection="1">
      <alignment horizontal="center" vertical="center" wrapText="1" readingOrder="2"/>
      <protection hidden="1"/>
    </xf>
    <xf numFmtId="0" fontId="12" fillId="8" borderId="28" xfId="0" applyFont="1" applyFill="1" applyBorder="1" applyAlignment="1" applyProtection="1">
      <alignment horizontal="right" vertical="top" wrapText="1" readingOrder="2"/>
      <protection hidden="1"/>
    </xf>
    <xf numFmtId="0" fontId="12" fillId="8" borderId="32" xfId="0" applyFont="1" applyFill="1" applyBorder="1" applyAlignment="1" applyProtection="1">
      <alignment horizontal="right" vertical="top" wrapText="1" readingOrder="2"/>
      <protection hidden="1"/>
    </xf>
    <xf numFmtId="0" fontId="8" fillId="7" borderId="17" xfId="0" applyNumberFormat="1" applyFont="1" applyFill="1" applyBorder="1" applyAlignment="1" applyProtection="1">
      <alignment horizontal="center" vertical="center" wrapText="1" readingOrder="2"/>
      <protection hidden="1"/>
    </xf>
    <xf numFmtId="0" fontId="17" fillId="7" borderId="15" xfId="0" applyFont="1" applyFill="1" applyBorder="1" applyAlignment="1" applyProtection="1">
      <alignment horizontal="center" vertical="center" wrapText="1" readingOrder="2"/>
      <protection hidden="1"/>
    </xf>
    <xf numFmtId="0" fontId="17" fillId="7" borderId="38" xfId="0" applyFont="1" applyFill="1" applyBorder="1" applyAlignment="1" applyProtection="1">
      <alignment horizontal="center" vertical="center" wrapText="1" readingOrder="2"/>
      <protection hidden="1"/>
    </xf>
    <xf numFmtId="0" fontId="17" fillId="7" borderId="11" xfId="0" applyFont="1" applyFill="1" applyBorder="1" applyAlignment="1" applyProtection="1">
      <alignment horizontal="center" vertical="center" wrapText="1" readingOrder="2"/>
      <protection hidden="1"/>
    </xf>
    <xf numFmtId="0" fontId="17" fillId="7" borderId="20" xfId="0" applyFont="1" applyFill="1" applyBorder="1" applyAlignment="1" applyProtection="1">
      <alignment horizontal="center" vertical="center" wrapText="1" readingOrder="2"/>
      <protection hidden="1"/>
    </xf>
    <xf numFmtId="0" fontId="8" fillId="7" borderId="15" xfId="0" applyNumberFormat="1" applyFont="1" applyFill="1" applyBorder="1" applyAlignment="1" applyProtection="1">
      <alignment horizontal="center" vertical="center" wrapText="1" readingOrder="2"/>
      <protection hidden="1"/>
    </xf>
    <xf numFmtId="0" fontId="12" fillId="8" borderId="43" xfId="0" applyFont="1" applyFill="1" applyBorder="1" applyAlignment="1" applyProtection="1">
      <alignment horizontal="right" vertical="top" wrapText="1" readingOrder="2"/>
      <protection hidden="1"/>
    </xf>
    <xf numFmtId="0" fontId="12" fillId="8" borderId="53" xfId="0" applyFont="1" applyFill="1" applyBorder="1" applyAlignment="1" applyProtection="1">
      <alignment horizontal="right" vertical="top" wrapText="1" readingOrder="2"/>
      <protection hidden="1"/>
    </xf>
    <xf numFmtId="0" fontId="12" fillId="8" borderId="48" xfId="0" applyFont="1" applyFill="1" applyBorder="1" applyAlignment="1" applyProtection="1">
      <alignment horizontal="right" vertical="top" wrapText="1" readingOrder="2"/>
      <protection hidden="1"/>
    </xf>
    <xf numFmtId="0" fontId="8" fillId="18" borderId="37" xfId="0" applyFont="1" applyFill="1" applyBorder="1" applyAlignment="1" applyProtection="1">
      <alignment horizontal="center" vertical="center" wrapText="1" readingOrder="2"/>
      <protection hidden="1"/>
    </xf>
    <xf numFmtId="0" fontId="8" fillId="18" borderId="19" xfId="0" applyFont="1" applyFill="1" applyBorder="1" applyAlignment="1" applyProtection="1">
      <alignment horizontal="center" vertical="center" wrapText="1" readingOrder="2"/>
      <protection hidden="1"/>
    </xf>
    <xf numFmtId="0" fontId="8" fillId="16" borderId="39" xfId="0" applyFont="1" applyFill="1" applyBorder="1" applyAlignment="1" applyProtection="1">
      <alignment horizontal="center" vertical="center" wrapText="1" readingOrder="2"/>
      <protection hidden="1"/>
    </xf>
    <xf numFmtId="0" fontId="8" fillId="16" borderId="10" xfId="0" applyFont="1" applyFill="1" applyBorder="1" applyAlignment="1" applyProtection="1">
      <alignment horizontal="center" vertical="center" wrapText="1" readingOrder="2"/>
      <protection hidden="1"/>
    </xf>
    <xf numFmtId="0" fontId="8" fillId="7" borderId="12" xfId="0" applyFont="1" applyFill="1" applyBorder="1" applyAlignment="1" applyProtection="1">
      <alignment horizontal="center" vertical="center" wrapText="1" readingOrder="2"/>
      <protection hidden="1"/>
    </xf>
    <xf numFmtId="0" fontId="8" fillId="7" borderId="47" xfId="0" applyFont="1" applyFill="1" applyBorder="1" applyAlignment="1" applyProtection="1">
      <alignment horizontal="center" vertical="center" wrapText="1" readingOrder="2"/>
      <protection hidden="1"/>
    </xf>
    <xf numFmtId="0" fontId="5" fillId="22" borderId="52" xfId="0" applyFont="1" applyFill="1" applyBorder="1" applyAlignment="1">
      <alignment horizontal="center"/>
    </xf>
    <xf numFmtId="0" fontId="5" fillId="22" borderId="47" xfId="0" applyFont="1" applyFill="1" applyBorder="1" applyAlignment="1">
      <alignment horizontal="center"/>
    </xf>
    <xf numFmtId="0" fontId="5" fillId="22" borderId="14" xfId="0" applyFont="1" applyFill="1" applyBorder="1" applyAlignment="1">
      <alignment horizontal="center"/>
    </xf>
    <xf numFmtId="0" fontId="8" fillId="7" borderId="11" xfId="0" applyFont="1" applyFill="1" applyBorder="1" applyAlignment="1" applyProtection="1">
      <alignment horizontal="center" vertical="center" wrapText="1" readingOrder="2"/>
      <protection hidden="1"/>
    </xf>
    <xf numFmtId="0" fontId="8" fillId="7" borderId="28" xfId="0" applyFont="1" applyFill="1" applyBorder="1" applyAlignment="1" applyProtection="1">
      <alignment horizontal="center" vertical="center" wrapText="1" readingOrder="2"/>
      <protection hidden="1"/>
    </xf>
    <xf numFmtId="0" fontId="8" fillId="7" borderId="20" xfId="0" applyFont="1" applyFill="1" applyBorder="1" applyAlignment="1" applyProtection="1">
      <alignment horizontal="center" vertical="center" wrapText="1" readingOrder="2"/>
      <protection hidden="1"/>
    </xf>
    <xf numFmtId="0" fontId="8" fillId="7" borderId="43" xfId="0" applyNumberFormat="1" applyFont="1" applyFill="1" applyBorder="1" applyAlignment="1" applyProtection="1">
      <alignment horizontal="center" vertical="center" wrapText="1" readingOrder="2"/>
      <protection hidden="1"/>
    </xf>
    <xf numFmtId="0" fontId="8" fillId="7" borderId="20" xfId="0" applyNumberFormat="1" applyFont="1" applyFill="1" applyBorder="1" applyAlignment="1" applyProtection="1">
      <alignment horizontal="center" vertical="center" wrapText="1" readingOrder="2"/>
      <protection hidden="1"/>
    </xf>
    <xf numFmtId="0" fontId="8" fillId="7" borderId="15" xfId="0" applyFont="1" applyFill="1" applyBorder="1" applyAlignment="1" applyProtection="1">
      <alignment horizontal="center" vertical="center" wrapText="1" readingOrder="2"/>
      <protection hidden="1"/>
    </xf>
    <xf numFmtId="0" fontId="8" fillId="7" borderId="38" xfId="0" applyFont="1" applyFill="1" applyBorder="1" applyAlignment="1" applyProtection="1">
      <alignment horizontal="center" vertical="center" wrapText="1" readingOrder="2"/>
      <protection hidden="1"/>
    </xf>
    <xf numFmtId="49" fontId="8" fillId="7" borderId="38" xfId="0" applyNumberFormat="1" applyFont="1" applyFill="1" applyBorder="1" applyAlignment="1" applyProtection="1">
      <alignment horizontal="center" vertical="center" wrapText="1" readingOrder="2"/>
      <protection hidden="1"/>
    </xf>
    <xf numFmtId="0" fontId="8" fillId="7" borderId="38" xfId="0" applyNumberFormat="1" applyFont="1" applyFill="1" applyBorder="1" applyAlignment="1" applyProtection="1">
      <alignment horizontal="center" vertical="center" wrapText="1" readingOrder="2"/>
      <protection hidden="1"/>
    </xf>
    <xf numFmtId="0" fontId="27" fillId="15" borderId="49" xfId="0" applyFont="1" applyFill="1" applyBorder="1" applyAlignment="1">
      <alignment horizontal="center"/>
    </xf>
    <xf numFmtId="0" fontId="27" fillId="15" borderId="50" xfId="0" applyFont="1" applyFill="1" applyBorder="1" applyAlignment="1">
      <alignment horizontal="center"/>
    </xf>
    <xf numFmtId="0" fontId="27" fillId="15" borderId="51" xfId="0" applyFont="1" applyFill="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5" fillId="22" borderId="22" xfId="0" applyFont="1" applyFill="1" applyBorder="1" applyAlignment="1">
      <alignment horizontal="center"/>
    </xf>
    <xf numFmtId="0" fontId="10" fillId="15" borderId="15" xfId="0" applyFont="1" applyFill="1" applyBorder="1" applyAlignment="1">
      <alignment horizontal="center" vertical="center" wrapText="1"/>
    </xf>
    <xf numFmtId="0" fontId="10" fillId="15" borderId="36" xfId="0" applyFont="1" applyFill="1" applyBorder="1" applyAlignment="1">
      <alignment horizontal="center" vertical="center" wrapText="1"/>
    </xf>
    <xf numFmtId="0" fontId="10" fillId="15" borderId="11" xfId="0" applyFont="1" applyFill="1" applyBorder="1" applyAlignment="1">
      <alignment horizontal="center" vertical="center" wrapText="1"/>
    </xf>
    <xf numFmtId="0" fontId="10" fillId="15" borderId="28" xfId="0" applyFont="1" applyFill="1" applyBorder="1" applyAlignment="1">
      <alignment horizontal="center" vertical="center" wrapText="1"/>
    </xf>
    <xf numFmtId="0" fontId="3" fillId="15" borderId="20" xfId="0" applyFont="1" applyFill="1" applyBorder="1" applyAlignment="1">
      <alignment horizontal="center" vertical="center" wrapText="1"/>
    </xf>
    <xf numFmtId="0" fontId="18" fillId="10" borderId="1" xfId="0" applyFont="1" applyFill="1" applyBorder="1" applyAlignment="1" applyProtection="1">
      <alignment horizontal="center" vertical="center" wrapText="1"/>
    </xf>
    <xf numFmtId="0" fontId="18" fillId="10" borderId="4" xfId="0" applyFont="1" applyFill="1" applyBorder="1" applyAlignment="1" applyProtection="1">
      <alignment horizontal="center" vertical="center" wrapText="1"/>
    </xf>
    <xf numFmtId="0" fontId="5" fillId="10" borderId="29" xfId="0" applyFont="1" applyFill="1" applyBorder="1" applyAlignment="1" applyProtection="1">
      <alignment horizontal="center"/>
    </xf>
    <xf numFmtId="0" fontId="5" fillId="10" borderId="13" xfId="0" applyFont="1" applyFill="1" applyBorder="1" applyAlignment="1" applyProtection="1">
      <alignment horizontal="center"/>
    </xf>
    <xf numFmtId="9" fontId="23" fillId="9" borderId="37" xfId="0" applyNumberFormat="1" applyFont="1" applyFill="1" applyBorder="1" applyAlignment="1" applyProtection="1">
      <alignment horizontal="center" vertical="center"/>
    </xf>
    <xf numFmtId="9" fontId="23" fillId="9" borderId="32" xfId="0" applyNumberFormat="1" applyFont="1" applyFill="1" applyBorder="1" applyAlignment="1" applyProtection="1">
      <alignment horizontal="center" vertical="center"/>
    </xf>
    <xf numFmtId="0" fontId="0" fillId="0" borderId="42" xfId="0" applyBorder="1" applyAlignment="1" applyProtection="1">
      <alignment horizontal="center"/>
    </xf>
  </cellXfs>
  <cellStyles count="3">
    <cellStyle name="Normal" xfId="0" builtinId="0"/>
    <cellStyle name="Percent" xfId="1" builtinId="5"/>
    <cellStyle name="היפר-קישור" xfId="2" builtinId="8"/>
  </cellStyles>
  <dxfs count="545">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showGridLines="0" rightToLeft="1" view="pageBreakPreview" zoomScaleNormal="100" zoomScaleSheetLayoutView="100" workbookViewId="0">
      <pane xSplit="3" ySplit="2" topLeftCell="D5" activePane="bottomRight" state="frozen"/>
      <selection pane="topRight" activeCell="D1" sqref="D1"/>
      <selection pane="bottomLeft" activeCell="A3" sqref="A3"/>
      <selection pane="bottomRight" activeCell="G8" sqref="G8"/>
    </sheetView>
  </sheetViews>
  <sheetFormatPr defaultColWidth="9" defaultRowHeight="14" x14ac:dyDescent="0.3"/>
  <cols>
    <col min="1" max="1" width="7.25" style="18" bestFit="1" customWidth="1"/>
    <col min="2" max="2" width="10" style="19" customWidth="1"/>
    <col min="3" max="3" width="56.33203125" style="18" customWidth="1"/>
    <col min="4" max="4" width="17.33203125" style="15" customWidth="1"/>
    <col min="5" max="5" width="17" style="15" customWidth="1"/>
    <col min="6" max="6" width="18.08203125" style="15" customWidth="1"/>
    <col min="7" max="7" width="27.83203125" style="15" customWidth="1"/>
    <col min="8" max="8" width="23.58203125" style="15" customWidth="1"/>
    <col min="9" max="9" width="20.83203125" style="15" customWidth="1"/>
    <col min="10" max="10" width="18" style="15" bestFit="1" customWidth="1"/>
    <col min="11" max="16384" width="9" style="15"/>
  </cols>
  <sheetData>
    <row r="1" spans="1:10" s="63" customFormat="1" ht="19" x14ac:dyDescent="0.3">
      <c r="A1" s="114" t="s">
        <v>0</v>
      </c>
      <c r="B1" s="117" t="s">
        <v>1</v>
      </c>
      <c r="C1" s="118"/>
      <c r="D1" s="62"/>
      <c r="E1" s="62"/>
      <c r="F1" s="62"/>
      <c r="G1" s="62"/>
      <c r="H1" s="62"/>
      <c r="I1" s="62"/>
      <c r="J1" s="62"/>
    </row>
    <row r="2" spans="1:10" s="61" customFormat="1" ht="18" x14ac:dyDescent="0.3">
      <c r="A2" s="115"/>
      <c r="B2" s="119" t="s">
        <v>18</v>
      </c>
      <c r="C2" s="120"/>
      <c r="D2" s="60"/>
      <c r="E2" s="60"/>
      <c r="F2" s="60"/>
      <c r="G2" s="60"/>
      <c r="H2" s="60"/>
      <c r="I2" s="60"/>
      <c r="J2" s="60"/>
    </row>
    <row r="3" spans="1:10" s="61" customFormat="1" ht="18" x14ac:dyDescent="0.3">
      <c r="A3" s="115"/>
      <c r="B3" s="119" t="s">
        <v>19</v>
      </c>
      <c r="C3" s="120"/>
      <c r="D3" s="60"/>
      <c r="E3" s="60"/>
      <c r="F3" s="60"/>
      <c r="G3" s="60"/>
      <c r="H3" s="60"/>
      <c r="I3" s="60"/>
      <c r="J3" s="60"/>
    </row>
    <row r="4" spans="1:10" s="61" customFormat="1" ht="30.65" customHeight="1" x14ac:dyDescent="0.3">
      <c r="A4" s="115"/>
      <c r="B4" s="121" t="s">
        <v>22</v>
      </c>
      <c r="C4" s="122"/>
      <c r="D4" s="60"/>
      <c r="E4" s="60"/>
      <c r="F4" s="60"/>
      <c r="G4" s="60"/>
      <c r="H4" s="60"/>
      <c r="I4" s="60"/>
      <c r="J4" s="60"/>
    </row>
    <row r="5" spans="1:10" s="61" customFormat="1" x14ac:dyDescent="0.3">
      <c r="A5" s="115"/>
      <c r="B5" s="121" t="s">
        <v>13</v>
      </c>
      <c r="C5" s="122"/>
      <c r="D5" s="60"/>
      <c r="E5" s="60"/>
      <c r="F5" s="60"/>
      <c r="G5" s="60"/>
      <c r="H5" s="60"/>
      <c r="I5" s="60"/>
      <c r="J5" s="60"/>
    </row>
    <row r="6" spans="1:10" s="61" customFormat="1" ht="14.5" thickBot="1" x14ac:dyDescent="0.35">
      <c r="A6" s="116"/>
      <c r="B6" s="123" t="s">
        <v>26</v>
      </c>
      <c r="C6" s="124"/>
      <c r="D6" s="64"/>
      <c r="E6" s="64"/>
      <c r="F6" s="64"/>
      <c r="G6" s="64"/>
      <c r="H6" s="64"/>
      <c r="I6" s="64"/>
      <c r="J6" s="100"/>
    </row>
    <row r="7" spans="1:10" ht="19.5" thickBot="1" x14ac:dyDescent="0.35">
      <c r="A7" s="23" t="s">
        <v>27</v>
      </c>
      <c r="B7" s="108" t="s">
        <v>28</v>
      </c>
      <c r="C7" s="109"/>
      <c r="D7" s="28"/>
      <c r="E7" s="28"/>
      <c r="F7" s="28"/>
      <c r="G7" s="28"/>
      <c r="H7" s="28"/>
      <c r="I7" s="28"/>
      <c r="J7" s="28"/>
    </row>
    <row r="8" spans="1:10" s="20" customFormat="1" ht="16.5" x14ac:dyDescent="0.3">
      <c r="A8" s="25" t="s">
        <v>29</v>
      </c>
      <c r="B8" s="112" t="s">
        <v>48</v>
      </c>
      <c r="C8" s="113"/>
      <c r="D8" s="28"/>
      <c r="E8" s="28"/>
      <c r="F8" s="28"/>
      <c r="G8" s="28"/>
      <c r="H8" s="28"/>
      <c r="I8" s="28"/>
      <c r="J8" s="28"/>
    </row>
    <row r="9" spans="1:10" s="20" customFormat="1" ht="15.5" x14ac:dyDescent="0.3">
      <c r="A9" s="26" t="s">
        <v>49</v>
      </c>
      <c r="B9" s="106" t="s">
        <v>87</v>
      </c>
      <c r="C9" s="107"/>
      <c r="D9" s="21"/>
      <c r="E9" s="21"/>
      <c r="F9" s="21"/>
      <c r="G9" s="21"/>
      <c r="H9" s="21"/>
      <c r="I9" s="21"/>
      <c r="J9" s="21"/>
    </row>
    <row r="10" spans="1:10" s="20" customFormat="1" ht="52.15" customHeight="1" x14ac:dyDescent="0.3">
      <c r="A10" s="73" t="s">
        <v>82</v>
      </c>
      <c r="B10" s="106" t="s">
        <v>86</v>
      </c>
      <c r="C10" s="107"/>
      <c r="D10" s="77"/>
      <c r="E10" s="77"/>
      <c r="F10" s="77"/>
      <c r="G10" s="77"/>
      <c r="H10" s="77"/>
      <c r="I10" s="77"/>
      <c r="J10" s="77"/>
    </row>
    <row r="11" spans="1:10" s="20" customFormat="1" ht="67.150000000000006" customHeight="1" x14ac:dyDescent="0.3">
      <c r="A11" s="73" t="s">
        <v>83</v>
      </c>
      <c r="B11" s="106" t="s">
        <v>85</v>
      </c>
      <c r="C11" s="107"/>
      <c r="D11" s="77"/>
      <c r="E11" s="77"/>
      <c r="F11" s="77"/>
      <c r="G11" s="77"/>
      <c r="H11" s="77"/>
      <c r="I11" s="77"/>
      <c r="J11" s="77"/>
    </row>
    <row r="12" spans="1:10" s="20" customFormat="1" ht="16" thickBot="1" x14ac:dyDescent="0.35">
      <c r="A12" s="73" t="s">
        <v>84</v>
      </c>
      <c r="B12" s="106" t="s">
        <v>31</v>
      </c>
      <c r="C12" s="107"/>
      <c r="D12" s="77"/>
      <c r="E12" s="77"/>
      <c r="F12" s="77"/>
      <c r="G12" s="77"/>
      <c r="H12" s="77"/>
      <c r="I12" s="77"/>
      <c r="J12" s="77"/>
    </row>
    <row r="13" spans="1:10" s="17" customFormat="1" ht="17" thickBot="1" x14ac:dyDescent="0.35">
      <c r="A13" s="24" t="s">
        <v>30</v>
      </c>
      <c r="B13" s="110" t="s">
        <v>50</v>
      </c>
      <c r="C13" s="111"/>
      <c r="D13" s="28"/>
      <c r="E13" s="28"/>
      <c r="F13" s="28"/>
      <c r="G13" s="28"/>
      <c r="H13" s="28"/>
      <c r="I13" s="28"/>
      <c r="J13" s="28"/>
    </row>
    <row r="14" spans="1:10" s="16" customFormat="1" ht="15.5" x14ac:dyDescent="0.3">
      <c r="A14" s="26" t="s">
        <v>51</v>
      </c>
      <c r="B14" s="106" t="s">
        <v>111</v>
      </c>
      <c r="C14" s="107"/>
      <c r="D14" s="21"/>
      <c r="E14" s="21"/>
      <c r="F14" s="21"/>
      <c r="G14" s="21"/>
      <c r="H14" s="21"/>
      <c r="I14" s="21"/>
      <c r="J14" s="21"/>
    </row>
    <row r="15" spans="1:10" s="16" customFormat="1" ht="70.150000000000006" customHeight="1" x14ac:dyDescent="0.3">
      <c r="A15" s="26" t="s">
        <v>52</v>
      </c>
      <c r="B15" s="106" t="s">
        <v>53</v>
      </c>
      <c r="C15" s="107"/>
      <c r="D15" s="21"/>
      <c r="E15" s="21"/>
      <c r="F15" s="21"/>
      <c r="G15" s="21"/>
      <c r="H15" s="21"/>
      <c r="I15" s="21"/>
      <c r="J15" s="21"/>
    </row>
    <row r="16" spans="1:10" s="16" customFormat="1" ht="210" customHeight="1" x14ac:dyDescent="0.3">
      <c r="A16" s="80" t="s">
        <v>54</v>
      </c>
      <c r="B16" s="106" t="s">
        <v>138</v>
      </c>
      <c r="C16" s="107"/>
      <c r="D16" s="21"/>
      <c r="E16" s="21"/>
      <c r="F16" s="21"/>
      <c r="G16" s="21"/>
      <c r="H16" s="21"/>
      <c r="I16" s="21"/>
      <c r="J16" s="21"/>
    </row>
    <row r="17" spans="1:10" s="16" customFormat="1" ht="76.150000000000006" customHeight="1" thickBot="1" x14ac:dyDescent="0.35">
      <c r="A17" s="80" t="s">
        <v>55</v>
      </c>
      <c r="B17" s="106" t="s">
        <v>148</v>
      </c>
      <c r="C17" s="107"/>
      <c r="D17" s="21"/>
      <c r="E17" s="21"/>
      <c r="F17" s="21"/>
      <c r="G17" s="21"/>
      <c r="H17" s="21"/>
      <c r="I17" s="21"/>
      <c r="J17" s="21"/>
    </row>
    <row r="18" spans="1:10" s="17" customFormat="1" ht="19.5" thickBot="1" x14ac:dyDescent="0.35">
      <c r="A18" s="23" t="s">
        <v>56</v>
      </c>
      <c r="B18" s="108" t="s">
        <v>2</v>
      </c>
      <c r="C18" s="109"/>
      <c r="D18" s="28"/>
      <c r="E18" s="28"/>
      <c r="F18" s="28"/>
      <c r="G18" s="28"/>
      <c r="H18" s="28"/>
      <c r="I18" s="28"/>
      <c r="J18" s="28"/>
    </row>
    <row r="19" spans="1:10" s="17" customFormat="1" ht="15.5" x14ac:dyDescent="0.3">
      <c r="A19" s="27" t="s">
        <v>57</v>
      </c>
      <c r="B19" s="101" t="s">
        <v>58</v>
      </c>
      <c r="C19" s="102"/>
      <c r="D19" s="22"/>
      <c r="E19" s="22"/>
      <c r="F19" s="22"/>
      <c r="G19" s="22"/>
      <c r="H19" s="22"/>
      <c r="I19" s="22"/>
      <c r="J19" s="22"/>
    </row>
    <row r="20" spans="1:10" s="17" customFormat="1" ht="52.9" customHeight="1" x14ac:dyDescent="0.3">
      <c r="A20" s="125" t="s">
        <v>32</v>
      </c>
      <c r="B20" s="101" t="s">
        <v>90</v>
      </c>
      <c r="C20" s="102"/>
      <c r="D20" s="22"/>
      <c r="E20" s="22"/>
      <c r="F20" s="22"/>
      <c r="G20" s="22"/>
      <c r="H20" s="22"/>
      <c r="I20" s="22"/>
      <c r="J20" s="22"/>
    </row>
    <row r="21" spans="1:10" s="17" customFormat="1" ht="36.65" customHeight="1" x14ac:dyDescent="0.3">
      <c r="A21" s="126"/>
      <c r="B21" s="101" t="s">
        <v>91</v>
      </c>
      <c r="C21" s="102"/>
      <c r="D21" s="22"/>
      <c r="E21" s="22"/>
      <c r="F21" s="22"/>
      <c r="G21" s="22"/>
      <c r="H21" s="22"/>
      <c r="I21" s="22"/>
      <c r="J21" s="22"/>
    </row>
    <row r="22" spans="1:10" s="17" customFormat="1" ht="78.650000000000006" customHeight="1" x14ac:dyDescent="0.3">
      <c r="A22" s="27" t="s">
        <v>59</v>
      </c>
      <c r="B22" s="101" t="s">
        <v>33</v>
      </c>
      <c r="C22" s="102"/>
      <c r="D22" s="22"/>
      <c r="E22" s="22"/>
      <c r="F22" s="22"/>
      <c r="G22" s="22"/>
      <c r="H22" s="22"/>
      <c r="I22" s="22"/>
      <c r="J22" s="22"/>
    </row>
    <row r="23" spans="1:10" s="17" customFormat="1" ht="52.15" customHeight="1" x14ac:dyDescent="0.3">
      <c r="A23" s="72" t="s">
        <v>60</v>
      </c>
      <c r="B23" s="101" t="s">
        <v>88</v>
      </c>
      <c r="C23" s="102"/>
      <c r="D23" s="22"/>
      <c r="E23" s="22"/>
      <c r="F23" s="22"/>
      <c r="G23" s="22"/>
      <c r="H23" s="22"/>
      <c r="I23" s="22"/>
      <c r="J23" s="22"/>
    </row>
    <row r="24" spans="1:10" s="17" customFormat="1" ht="38.5" customHeight="1" x14ac:dyDescent="0.3">
      <c r="A24" s="27" t="s">
        <v>61</v>
      </c>
      <c r="B24" s="101" t="s">
        <v>89</v>
      </c>
      <c r="C24" s="102"/>
      <c r="D24" s="22"/>
      <c r="E24" s="22"/>
      <c r="F24" s="22"/>
      <c r="G24" s="22"/>
      <c r="H24" s="22"/>
      <c r="I24" s="22"/>
      <c r="J24" s="22"/>
    </row>
    <row r="25" spans="1:10" s="17" customFormat="1" ht="36" customHeight="1" x14ac:dyDescent="0.3">
      <c r="A25" s="27" t="s">
        <v>62</v>
      </c>
      <c r="B25" s="101" t="s">
        <v>42</v>
      </c>
      <c r="C25" s="102"/>
      <c r="D25" s="22"/>
      <c r="E25" s="22"/>
      <c r="F25" s="22"/>
      <c r="G25" s="22"/>
      <c r="H25" s="22"/>
      <c r="I25" s="22"/>
      <c r="J25" s="22"/>
    </row>
    <row r="26" spans="1:10" s="17" customFormat="1" ht="49.9" customHeight="1" x14ac:dyDescent="0.3">
      <c r="A26" s="125" t="s">
        <v>63</v>
      </c>
      <c r="B26" s="101" t="s">
        <v>145</v>
      </c>
      <c r="C26" s="102"/>
      <c r="D26" s="22"/>
      <c r="E26" s="22"/>
      <c r="F26" s="22"/>
      <c r="G26" s="22"/>
      <c r="H26" s="22"/>
      <c r="I26" s="22"/>
      <c r="J26" s="22"/>
    </row>
    <row r="27" spans="1:10" s="17" customFormat="1" ht="66.650000000000006" customHeight="1" x14ac:dyDescent="0.3">
      <c r="A27" s="126"/>
      <c r="B27" s="101" t="s">
        <v>43</v>
      </c>
      <c r="C27" s="102"/>
      <c r="D27" s="22"/>
      <c r="E27" s="22"/>
      <c r="F27" s="22"/>
      <c r="G27" s="22"/>
      <c r="H27" s="22"/>
      <c r="I27" s="22"/>
      <c r="J27" s="22"/>
    </row>
    <row r="28" spans="1:10" s="17" customFormat="1" ht="95.5" customHeight="1" x14ac:dyDescent="0.3">
      <c r="A28" s="27" t="s">
        <v>64</v>
      </c>
      <c r="B28" s="101" t="s">
        <v>103</v>
      </c>
      <c r="C28" s="102"/>
      <c r="D28" s="22"/>
      <c r="E28" s="22"/>
      <c r="F28" s="22"/>
      <c r="G28" s="22"/>
      <c r="H28" s="22"/>
      <c r="I28" s="22"/>
      <c r="J28" s="22"/>
    </row>
    <row r="29" spans="1:10" s="17" customFormat="1" ht="46.9" customHeight="1" x14ac:dyDescent="0.3">
      <c r="A29" s="27" t="s">
        <v>65</v>
      </c>
      <c r="B29" s="101" t="s">
        <v>104</v>
      </c>
      <c r="C29" s="102"/>
      <c r="D29" s="22"/>
      <c r="E29" s="22"/>
      <c r="F29" s="22"/>
      <c r="G29" s="22"/>
      <c r="H29" s="22"/>
      <c r="I29" s="22"/>
      <c r="J29" s="22"/>
    </row>
    <row r="30" spans="1:10" s="17" customFormat="1" ht="98.5" customHeight="1" x14ac:dyDescent="0.3">
      <c r="A30" s="27" t="s">
        <v>66</v>
      </c>
      <c r="B30" s="101" t="s">
        <v>105</v>
      </c>
      <c r="C30" s="102"/>
      <c r="D30" s="22"/>
      <c r="E30" s="22"/>
      <c r="F30" s="22"/>
      <c r="G30" s="22"/>
      <c r="H30" s="22"/>
      <c r="I30" s="22"/>
      <c r="J30" s="22"/>
    </row>
    <row r="31" spans="1:10" s="17" customFormat="1" ht="15.5" x14ac:dyDescent="0.3">
      <c r="A31" s="27" t="s">
        <v>67</v>
      </c>
      <c r="B31" s="101" t="s">
        <v>106</v>
      </c>
      <c r="C31" s="102"/>
      <c r="D31" s="22"/>
      <c r="E31" s="22"/>
      <c r="F31" s="22"/>
      <c r="G31" s="22"/>
      <c r="H31" s="22"/>
      <c r="I31" s="22"/>
      <c r="J31" s="22"/>
    </row>
    <row r="32" spans="1:10" s="17" customFormat="1" ht="46.9" customHeight="1" x14ac:dyDescent="0.3">
      <c r="A32" s="27" t="s">
        <v>69</v>
      </c>
      <c r="B32" s="101" t="s">
        <v>107</v>
      </c>
      <c r="C32" s="102"/>
      <c r="D32" s="22"/>
      <c r="E32" s="22"/>
      <c r="F32" s="22"/>
      <c r="G32" s="22"/>
      <c r="H32" s="22"/>
      <c r="I32" s="22"/>
      <c r="J32" s="22"/>
    </row>
    <row r="33" spans="1:10" s="17" customFormat="1" ht="33" customHeight="1" x14ac:dyDescent="0.3">
      <c r="A33" s="27" t="s">
        <v>70</v>
      </c>
      <c r="B33" s="101" t="s">
        <v>108</v>
      </c>
      <c r="C33" s="102"/>
      <c r="D33" s="22"/>
      <c r="E33" s="22"/>
      <c r="F33" s="22"/>
      <c r="G33" s="22"/>
      <c r="H33" s="22"/>
      <c r="I33" s="22"/>
      <c r="J33" s="22"/>
    </row>
    <row r="34" spans="1:10" s="17" customFormat="1" ht="48" customHeight="1" x14ac:dyDescent="0.3">
      <c r="A34" s="27" t="s">
        <v>92</v>
      </c>
      <c r="B34" s="101" t="s">
        <v>34</v>
      </c>
      <c r="C34" s="102"/>
      <c r="D34" s="22"/>
      <c r="E34" s="22"/>
      <c r="F34" s="22"/>
      <c r="G34" s="22"/>
      <c r="H34" s="22"/>
      <c r="I34" s="22"/>
      <c r="J34" s="22"/>
    </row>
    <row r="35" spans="1:10" s="17" customFormat="1" ht="34.9" customHeight="1" x14ac:dyDescent="0.3">
      <c r="A35" s="27" t="s">
        <v>93</v>
      </c>
      <c r="B35" s="101" t="s">
        <v>68</v>
      </c>
      <c r="C35" s="102"/>
      <c r="D35" s="22"/>
      <c r="E35" s="22"/>
      <c r="F35" s="22"/>
      <c r="G35" s="22"/>
      <c r="H35" s="22"/>
      <c r="I35" s="22"/>
      <c r="J35" s="22"/>
    </row>
    <row r="36" spans="1:10" s="17" customFormat="1" ht="101.5" customHeight="1" x14ac:dyDescent="0.3">
      <c r="A36" s="27" t="s">
        <v>94</v>
      </c>
      <c r="B36" s="101" t="s">
        <v>44</v>
      </c>
      <c r="C36" s="102"/>
      <c r="D36" s="22"/>
      <c r="E36" s="22"/>
      <c r="F36" s="22"/>
      <c r="G36" s="22"/>
      <c r="H36" s="22"/>
      <c r="I36" s="22"/>
      <c r="J36" s="22"/>
    </row>
    <row r="37" spans="1:10" ht="63" customHeight="1" x14ac:dyDescent="0.3">
      <c r="A37" s="27" t="s">
        <v>109</v>
      </c>
      <c r="B37" s="101" t="s">
        <v>45</v>
      </c>
      <c r="C37" s="102"/>
      <c r="D37" s="22"/>
      <c r="E37" s="22"/>
      <c r="F37" s="22"/>
      <c r="G37" s="22"/>
      <c r="H37" s="22"/>
      <c r="I37" s="22"/>
      <c r="J37" s="22"/>
    </row>
    <row r="38" spans="1:10" ht="67.900000000000006" customHeight="1" x14ac:dyDescent="0.3">
      <c r="A38" s="27" t="s">
        <v>71</v>
      </c>
      <c r="B38" s="101" t="s">
        <v>110</v>
      </c>
      <c r="C38" s="102"/>
      <c r="D38" s="22"/>
      <c r="E38" s="22"/>
      <c r="F38" s="22"/>
      <c r="G38" s="22"/>
      <c r="H38" s="22"/>
      <c r="I38" s="22"/>
      <c r="J38" s="22"/>
    </row>
    <row r="39" spans="1:10" ht="48.65" customHeight="1" x14ac:dyDescent="0.3">
      <c r="A39" s="27" t="s">
        <v>72</v>
      </c>
      <c r="B39" s="101" t="s">
        <v>73</v>
      </c>
      <c r="C39" s="102"/>
      <c r="D39" s="22"/>
      <c r="E39" s="22"/>
      <c r="F39" s="22"/>
      <c r="G39" s="22"/>
      <c r="H39" s="22"/>
      <c r="I39" s="22"/>
      <c r="J39" s="22"/>
    </row>
    <row r="40" spans="1:10" ht="34.9" customHeight="1" thickBot="1" x14ac:dyDescent="0.35">
      <c r="A40" s="27" t="s">
        <v>146</v>
      </c>
      <c r="B40" s="101" t="s">
        <v>147</v>
      </c>
      <c r="C40" s="102"/>
      <c r="D40" s="99"/>
      <c r="E40" s="99"/>
      <c r="F40" s="99"/>
      <c r="G40" s="99"/>
      <c r="H40" s="99"/>
      <c r="I40" s="99"/>
      <c r="J40" s="99"/>
    </row>
    <row r="41" spans="1:10" ht="17" thickBot="1" x14ac:dyDescent="0.35">
      <c r="A41" s="103" t="s">
        <v>35</v>
      </c>
      <c r="B41" s="104"/>
      <c r="C41" s="105"/>
      <c r="D41" s="28"/>
      <c r="E41" s="28"/>
      <c r="F41" s="28"/>
      <c r="G41" s="28"/>
      <c r="H41" s="28"/>
      <c r="I41" s="28"/>
      <c r="J41" s="28"/>
    </row>
  </sheetData>
  <mergeCells count="44">
    <mergeCell ref="B28:C28"/>
    <mergeCell ref="A20:A21"/>
    <mergeCell ref="B21:C21"/>
    <mergeCell ref="A26:A27"/>
    <mergeCell ref="B27:C27"/>
    <mergeCell ref="B20:C20"/>
    <mergeCell ref="B25:C25"/>
    <mergeCell ref="A1:A6"/>
    <mergeCell ref="B1:C1"/>
    <mergeCell ref="B2:C2"/>
    <mergeCell ref="B3:C3"/>
    <mergeCell ref="B4:C4"/>
    <mergeCell ref="B5:C5"/>
    <mergeCell ref="B6:C6"/>
    <mergeCell ref="B7:C7"/>
    <mergeCell ref="B8:C8"/>
    <mergeCell ref="B9:C9"/>
    <mergeCell ref="B10:C10"/>
    <mergeCell ref="B11:C11"/>
    <mergeCell ref="B12:C12"/>
    <mergeCell ref="B22:C22"/>
    <mergeCell ref="B26:C26"/>
    <mergeCell ref="B18:C18"/>
    <mergeCell ref="B19:C19"/>
    <mergeCell ref="B14:C14"/>
    <mergeCell ref="B13:C13"/>
    <mergeCell ref="B15:C15"/>
    <mergeCell ref="B16:C16"/>
    <mergeCell ref="B17:C17"/>
    <mergeCell ref="B23:C23"/>
    <mergeCell ref="B24:C24"/>
    <mergeCell ref="B29:C29"/>
    <mergeCell ref="B30:C30"/>
    <mergeCell ref="B31:C31"/>
    <mergeCell ref="B32:C32"/>
    <mergeCell ref="B38:C38"/>
    <mergeCell ref="B39:C39"/>
    <mergeCell ref="A41:C41"/>
    <mergeCell ref="B33:C33"/>
    <mergeCell ref="B34:C34"/>
    <mergeCell ref="B35:C35"/>
    <mergeCell ref="B36:C36"/>
    <mergeCell ref="B37:C37"/>
    <mergeCell ref="B40:C40"/>
  </mergeCells>
  <conditionalFormatting sqref="D41:F41 D7:F17 D18:J18 D33:F37 D19:F31">
    <cfRule type="containsText" dxfId="544" priority="95" operator="containsText" text="ל.ר">
      <formula>NOT(ISERROR(SEARCH("ל.ר",D7)))</formula>
    </cfRule>
    <cfRule type="containsText" dxfId="543" priority="99" operator="containsText" text="$">
      <formula>NOT(ISERROR(SEARCH("$",D7)))</formula>
    </cfRule>
    <cfRule type="containsText" dxfId="542" priority="100" operator="containsText" text="X">
      <formula>NOT(ISERROR(SEARCH("X",D7)))</formula>
    </cfRule>
    <cfRule type="containsText" dxfId="541" priority="101" operator="containsText" text="V">
      <formula>NOT(ISERROR(SEARCH("V",D7)))</formula>
    </cfRule>
  </conditionalFormatting>
  <conditionalFormatting sqref="D41:F41 D7:F8 D13:F13 D18:J18">
    <cfRule type="containsText" dxfId="540" priority="96" operator="containsText" text="עמידה בדרישות">
      <formula>NOT(ISERROR(SEARCH("עמידה בדרישות",D7)))</formula>
    </cfRule>
    <cfRule type="containsText" dxfId="539" priority="97" operator="containsText" text="פסילה">
      <formula>NOT(ISERROR(SEARCH("פסילה",D7)))</formula>
    </cfRule>
    <cfRule type="containsText" dxfId="538" priority="98" operator="containsText" text="נדרשת השלמה">
      <formula>NOT(ISERROR(SEARCH("נדרשת השלמה",D7)))</formula>
    </cfRule>
  </conditionalFormatting>
  <conditionalFormatting sqref="D40:F40 D39:J39">
    <cfRule type="containsText" dxfId="537" priority="87" operator="containsText" text="ל.ר">
      <formula>NOT(ISERROR(SEARCH("ל.ר",D39)))</formula>
    </cfRule>
    <cfRule type="containsText" dxfId="536" priority="88" operator="containsText" text="$">
      <formula>NOT(ISERROR(SEARCH("$",D39)))</formula>
    </cfRule>
    <cfRule type="containsText" dxfId="535" priority="89" operator="containsText" text="X">
      <formula>NOT(ISERROR(SEARCH("X",D39)))</formula>
    </cfRule>
    <cfRule type="containsText" dxfId="534" priority="90" operator="containsText" text="V">
      <formula>NOT(ISERROR(SEARCH("V",D39)))</formula>
    </cfRule>
  </conditionalFormatting>
  <conditionalFormatting sqref="D38:F38">
    <cfRule type="containsText" dxfId="533" priority="83" operator="containsText" text="ל.ר">
      <formula>NOT(ISERROR(SEARCH("ל.ר",D38)))</formula>
    </cfRule>
    <cfRule type="containsText" dxfId="532" priority="84" operator="containsText" text="$">
      <formula>NOT(ISERROR(SEARCH("$",D38)))</formula>
    </cfRule>
    <cfRule type="containsText" dxfId="531" priority="85" operator="containsText" text="X">
      <formula>NOT(ISERROR(SEARCH("X",D38)))</formula>
    </cfRule>
    <cfRule type="containsText" dxfId="530" priority="86" operator="containsText" text="V">
      <formula>NOT(ISERROR(SEARCH("V",D38)))</formula>
    </cfRule>
  </conditionalFormatting>
  <conditionalFormatting sqref="G41:I41 G7:I14 G33:I35 G16:I17 H15 G20:I29 G31:I31 G37:I37 H36:I36 G19 I19">
    <cfRule type="containsText" dxfId="529" priority="76" operator="containsText" text="ל.ר">
      <formula>NOT(ISERROR(SEARCH("ל.ר",G7)))</formula>
    </cfRule>
    <cfRule type="containsText" dxfId="528" priority="80" operator="containsText" text="$">
      <formula>NOT(ISERROR(SEARCH("$",G7)))</formula>
    </cfRule>
    <cfRule type="containsText" dxfId="527" priority="81" operator="containsText" text="X">
      <formula>NOT(ISERROR(SEARCH("X",G7)))</formula>
    </cfRule>
    <cfRule type="containsText" dxfId="526" priority="82" operator="containsText" text="V">
      <formula>NOT(ISERROR(SEARCH("V",G7)))</formula>
    </cfRule>
  </conditionalFormatting>
  <conditionalFormatting sqref="G41:I41 G7:I8 G13:I13">
    <cfRule type="containsText" dxfId="525" priority="77" operator="containsText" text="עמידה בדרישות">
      <formula>NOT(ISERROR(SEARCH("עמידה בדרישות",G7)))</formula>
    </cfRule>
    <cfRule type="containsText" dxfId="524" priority="78" operator="containsText" text="פסילה">
      <formula>NOT(ISERROR(SEARCH("פסילה",G7)))</formula>
    </cfRule>
    <cfRule type="containsText" dxfId="523" priority="79" operator="containsText" text="נדרשת השלמה">
      <formula>NOT(ISERROR(SEARCH("נדרשת השלמה",G7)))</formula>
    </cfRule>
  </conditionalFormatting>
  <conditionalFormatting sqref="G40:I40">
    <cfRule type="containsText" dxfId="522" priority="72" operator="containsText" text="ל.ר">
      <formula>NOT(ISERROR(SEARCH("ל.ר",G40)))</formula>
    </cfRule>
    <cfRule type="containsText" dxfId="521" priority="73" operator="containsText" text="$">
      <formula>NOT(ISERROR(SEARCH("$",G40)))</formula>
    </cfRule>
    <cfRule type="containsText" dxfId="520" priority="74" operator="containsText" text="X">
      <formula>NOT(ISERROR(SEARCH("X",G40)))</formula>
    </cfRule>
    <cfRule type="containsText" dxfId="519" priority="75" operator="containsText" text="V">
      <formula>NOT(ISERROR(SEARCH("V",G40)))</formula>
    </cfRule>
  </conditionalFormatting>
  <conditionalFormatting sqref="G38:I38">
    <cfRule type="containsText" dxfId="518" priority="68" operator="containsText" text="ל.ר">
      <formula>NOT(ISERROR(SEARCH("ל.ר",G38)))</formula>
    </cfRule>
    <cfRule type="containsText" dxfId="517" priority="69" operator="containsText" text="$">
      <formula>NOT(ISERROR(SEARCH("$",G38)))</formula>
    </cfRule>
    <cfRule type="containsText" dxfId="516" priority="70" operator="containsText" text="X">
      <formula>NOT(ISERROR(SEARCH("X",G38)))</formula>
    </cfRule>
    <cfRule type="containsText" dxfId="515" priority="71" operator="containsText" text="V">
      <formula>NOT(ISERROR(SEARCH("V",G38)))</formula>
    </cfRule>
  </conditionalFormatting>
  <conditionalFormatting sqref="J41 J7:J9 J19:J26 J33:J35 J11:J17 J29 J31">
    <cfRule type="containsText" dxfId="514" priority="61" operator="containsText" text="ל.ר">
      <formula>NOT(ISERROR(SEARCH("ל.ר",J7)))</formula>
    </cfRule>
    <cfRule type="containsText" dxfId="513" priority="65" operator="containsText" text="$">
      <formula>NOT(ISERROR(SEARCH("$",J7)))</formula>
    </cfRule>
    <cfRule type="containsText" dxfId="512" priority="66" operator="containsText" text="X">
      <formula>NOT(ISERROR(SEARCH("X",J7)))</formula>
    </cfRule>
    <cfRule type="containsText" dxfId="511" priority="67" operator="containsText" text="V">
      <formula>NOT(ISERROR(SEARCH("V",J7)))</formula>
    </cfRule>
  </conditionalFormatting>
  <conditionalFormatting sqref="J41 J7:J8 J13">
    <cfRule type="containsText" dxfId="510" priority="62" operator="containsText" text="עמידה בדרישות">
      <formula>NOT(ISERROR(SEARCH("עמידה בדרישות",J7)))</formula>
    </cfRule>
    <cfRule type="containsText" dxfId="509" priority="63" operator="containsText" text="פסילה">
      <formula>NOT(ISERROR(SEARCH("פסילה",J7)))</formula>
    </cfRule>
    <cfRule type="containsText" dxfId="508" priority="64" operator="containsText" text="נדרשת השלמה">
      <formula>NOT(ISERROR(SEARCH("נדרשת השלמה",J7)))</formula>
    </cfRule>
  </conditionalFormatting>
  <conditionalFormatting sqref="J40">
    <cfRule type="containsText" dxfId="507" priority="57" operator="containsText" text="ל.ר">
      <formula>NOT(ISERROR(SEARCH("ל.ר",J40)))</formula>
    </cfRule>
    <cfRule type="containsText" dxfId="506" priority="58" operator="containsText" text="$">
      <formula>NOT(ISERROR(SEARCH("$",J40)))</formula>
    </cfRule>
    <cfRule type="containsText" dxfId="505" priority="59" operator="containsText" text="X">
      <formula>NOT(ISERROR(SEARCH("X",J40)))</formula>
    </cfRule>
    <cfRule type="containsText" dxfId="504" priority="60" operator="containsText" text="V">
      <formula>NOT(ISERROR(SEARCH("V",J40)))</formula>
    </cfRule>
  </conditionalFormatting>
  <conditionalFormatting sqref="J38">
    <cfRule type="containsText" dxfId="503" priority="53" operator="containsText" text="ל.ר">
      <formula>NOT(ISERROR(SEARCH("ל.ר",J38)))</formula>
    </cfRule>
    <cfRule type="containsText" dxfId="502" priority="54" operator="containsText" text="$">
      <formula>NOT(ISERROR(SEARCH("$",J38)))</formula>
    </cfRule>
    <cfRule type="containsText" dxfId="501" priority="55" operator="containsText" text="X">
      <formula>NOT(ISERROR(SEARCH("X",J38)))</formula>
    </cfRule>
    <cfRule type="containsText" dxfId="500" priority="56" operator="containsText" text="V">
      <formula>NOT(ISERROR(SEARCH("V",J38)))</formula>
    </cfRule>
  </conditionalFormatting>
  <conditionalFormatting sqref="D32:J32">
    <cfRule type="containsText" dxfId="499" priority="49" operator="containsText" text="ל.ר">
      <formula>NOT(ISERROR(SEARCH("ל.ר",D32)))</formula>
    </cfRule>
    <cfRule type="containsText" dxfId="498" priority="50" operator="containsText" text="$">
      <formula>NOT(ISERROR(SEARCH("$",D32)))</formula>
    </cfRule>
    <cfRule type="containsText" dxfId="497" priority="51" operator="containsText" text="X">
      <formula>NOT(ISERROR(SEARCH("X",D32)))</formula>
    </cfRule>
    <cfRule type="containsText" dxfId="496" priority="52" operator="containsText" text="V">
      <formula>NOT(ISERROR(SEARCH("V",D32)))</formula>
    </cfRule>
  </conditionalFormatting>
  <conditionalFormatting sqref="G15">
    <cfRule type="containsText" dxfId="495" priority="45" operator="containsText" text="ל.ר">
      <formula>NOT(ISERROR(SEARCH("ל.ר",G15)))</formula>
    </cfRule>
    <cfRule type="containsText" dxfId="494" priority="46" operator="containsText" text="$">
      <formula>NOT(ISERROR(SEARCH("$",G15)))</formula>
    </cfRule>
    <cfRule type="containsText" dxfId="493" priority="47" operator="containsText" text="X">
      <formula>NOT(ISERROR(SEARCH("X",G15)))</formula>
    </cfRule>
    <cfRule type="containsText" dxfId="492" priority="48" operator="containsText" text="V">
      <formula>NOT(ISERROR(SEARCH("V",G15)))</formula>
    </cfRule>
  </conditionalFormatting>
  <conditionalFormatting sqref="G30:H30">
    <cfRule type="containsText" dxfId="491" priority="41" operator="containsText" text="ל.ר">
      <formula>NOT(ISERROR(SEARCH("ל.ר",G30)))</formula>
    </cfRule>
    <cfRule type="containsText" dxfId="490" priority="42" operator="containsText" text="$">
      <formula>NOT(ISERROR(SEARCH("$",G30)))</formula>
    </cfRule>
    <cfRule type="containsText" dxfId="489" priority="43" operator="containsText" text="X">
      <formula>NOT(ISERROR(SEARCH("X",G30)))</formula>
    </cfRule>
    <cfRule type="containsText" dxfId="488" priority="44" operator="containsText" text="V">
      <formula>NOT(ISERROR(SEARCH("V",G30)))</formula>
    </cfRule>
  </conditionalFormatting>
  <conditionalFormatting sqref="G36">
    <cfRule type="containsText" dxfId="487" priority="37" operator="containsText" text="ל.ר">
      <formula>NOT(ISERROR(SEARCH("ל.ר",G36)))</formula>
    </cfRule>
    <cfRule type="containsText" dxfId="486" priority="38" operator="containsText" text="$">
      <formula>NOT(ISERROR(SEARCH("$",G36)))</formula>
    </cfRule>
    <cfRule type="containsText" dxfId="485" priority="39" operator="containsText" text="X">
      <formula>NOT(ISERROR(SEARCH("X",G36)))</formula>
    </cfRule>
    <cfRule type="containsText" dxfId="484" priority="40" operator="containsText" text="V">
      <formula>NOT(ISERROR(SEARCH("V",G36)))</formula>
    </cfRule>
  </conditionalFormatting>
  <conditionalFormatting sqref="H19">
    <cfRule type="containsText" dxfId="483" priority="33" operator="containsText" text="ל.ר">
      <formula>NOT(ISERROR(SEARCH("ל.ר",H19)))</formula>
    </cfRule>
    <cfRule type="containsText" dxfId="482" priority="34" operator="containsText" text="$">
      <formula>NOT(ISERROR(SEARCH("$",H19)))</formula>
    </cfRule>
    <cfRule type="containsText" dxfId="481" priority="35" operator="containsText" text="X">
      <formula>NOT(ISERROR(SEARCH("X",H19)))</formula>
    </cfRule>
    <cfRule type="containsText" dxfId="480" priority="36" operator="containsText" text="V">
      <formula>NOT(ISERROR(SEARCH("V",H19)))</formula>
    </cfRule>
  </conditionalFormatting>
  <conditionalFormatting sqref="I15">
    <cfRule type="containsText" dxfId="479" priority="29" operator="containsText" text="ל.ר">
      <formula>NOT(ISERROR(SEARCH("ל.ר",I15)))</formula>
    </cfRule>
    <cfRule type="containsText" dxfId="478" priority="30" operator="containsText" text="$">
      <formula>NOT(ISERROR(SEARCH("$",I15)))</formula>
    </cfRule>
    <cfRule type="containsText" dxfId="477" priority="31" operator="containsText" text="X">
      <formula>NOT(ISERROR(SEARCH("X",I15)))</formula>
    </cfRule>
    <cfRule type="containsText" dxfId="476" priority="32" operator="containsText" text="V">
      <formula>NOT(ISERROR(SEARCH("V",I15)))</formula>
    </cfRule>
  </conditionalFormatting>
  <conditionalFormatting sqref="I30">
    <cfRule type="containsText" dxfId="475" priority="25" operator="containsText" text="ל.ר">
      <formula>NOT(ISERROR(SEARCH("ל.ר",I30)))</formula>
    </cfRule>
    <cfRule type="containsText" dxfId="474" priority="26" operator="containsText" text="$">
      <formula>NOT(ISERROR(SEARCH("$",I30)))</formula>
    </cfRule>
    <cfRule type="containsText" dxfId="473" priority="27" operator="containsText" text="X">
      <formula>NOT(ISERROR(SEARCH("X",I30)))</formula>
    </cfRule>
    <cfRule type="containsText" dxfId="472" priority="28" operator="containsText" text="V">
      <formula>NOT(ISERROR(SEARCH("V",I30)))</formula>
    </cfRule>
  </conditionalFormatting>
  <conditionalFormatting sqref="J10">
    <cfRule type="containsText" dxfId="471" priority="21" operator="containsText" text="ל.ר">
      <formula>NOT(ISERROR(SEARCH("ל.ר",J10)))</formula>
    </cfRule>
    <cfRule type="containsText" dxfId="470" priority="22" operator="containsText" text="$">
      <formula>NOT(ISERROR(SEARCH("$",J10)))</formula>
    </cfRule>
    <cfRule type="containsText" dxfId="469" priority="23" operator="containsText" text="X">
      <formula>NOT(ISERROR(SEARCH("X",J10)))</formula>
    </cfRule>
    <cfRule type="containsText" dxfId="468" priority="24" operator="containsText" text="V">
      <formula>NOT(ISERROR(SEARCH("V",J10)))</formula>
    </cfRule>
  </conditionalFormatting>
  <conditionalFormatting sqref="J28">
    <cfRule type="containsText" dxfId="467" priority="17" operator="containsText" text="ל.ר">
      <formula>NOT(ISERROR(SEARCH("ל.ר",J28)))</formula>
    </cfRule>
    <cfRule type="containsText" dxfId="466" priority="18" operator="containsText" text="$">
      <formula>NOT(ISERROR(SEARCH("$",J28)))</formula>
    </cfRule>
    <cfRule type="containsText" dxfId="465" priority="19" operator="containsText" text="X">
      <formula>NOT(ISERROR(SEARCH("X",J28)))</formula>
    </cfRule>
    <cfRule type="containsText" dxfId="464" priority="20" operator="containsText" text="V">
      <formula>NOT(ISERROR(SEARCH("V",J28)))</formula>
    </cfRule>
  </conditionalFormatting>
  <conditionalFormatting sqref="J30">
    <cfRule type="containsText" dxfId="463" priority="13" operator="containsText" text="ל.ר">
      <formula>NOT(ISERROR(SEARCH("ל.ר",J30)))</formula>
    </cfRule>
    <cfRule type="containsText" dxfId="462" priority="14" operator="containsText" text="$">
      <formula>NOT(ISERROR(SEARCH("$",J30)))</formula>
    </cfRule>
    <cfRule type="containsText" dxfId="461" priority="15" operator="containsText" text="X">
      <formula>NOT(ISERROR(SEARCH("X",J30)))</formula>
    </cfRule>
    <cfRule type="containsText" dxfId="460" priority="16" operator="containsText" text="V">
      <formula>NOT(ISERROR(SEARCH("V",J30)))</formula>
    </cfRule>
  </conditionalFormatting>
  <conditionalFormatting sqref="J27">
    <cfRule type="containsText" dxfId="459" priority="9" operator="containsText" text="ל.ר">
      <formula>NOT(ISERROR(SEARCH("ל.ר",J27)))</formula>
    </cfRule>
    <cfRule type="containsText" dxfId="458" priority="10" operator="containsText" text="$">
      <formula>NOT(ISERROR(SEARCH("$",J27)))</formula>
    </cfRule>
    <cfRule type="containsText" dxfId="457" priority="11" operator="containsText" text="X">
      <formula>NOT(ISERROR(SEARCH("X",J27)))</formula>
    </cfRule>
    <cfRule type="containsText" dxfId="456" priority="12" operator="containsText" text="V">
      <formula>NOT(ISERROR(SEARCH("V",J27)))</formula>
    </cfRule>
  </conditionalFormatting>
  <conditionalFormatting sqref="J37">
    <cfRule type="containsText" dxfId="455" priority="5" operator="containsText" text="ל.ר">
      <formula>NOT(ISERROR(SEARCH("ל.ר",J37)))</formula>
    </cfRule>
    <cfRule type="containsText" dxfId="454" priority="6" operator="containsText" text="$">
      <formula>NOT(ISERROR(SEARCH("$",J37)))</formula>
    </cfRule>
    <cfRule type="containsText" dxfId="453" priority="7" operator="containsText" text="X">
      <formula>NOT(ISERROR(SEARCH("X",J37)))</formula>
    </cfRule>
    <cfRule type="containsText" dxfId="452" priority="8" operator="containsText" text="V">
      <formula>NOT(ISERROR(SEARCH("V",J37)))</formula>
    </cfRule>
  </conditionalFormatting>
  <conditionalFormatting sqref="J36">
    <cfRule type="containsText" dxfId="451" priority="1" operator="containsText" text="ל.ר">
      <formula>NOT(ISERROR(SEARCH("ל.ר",J36)))</formula>
    </cfRule>
    <cfRule type="containsText" dxfId="450" priority="2" operator="containsText" text="$">
      <formula>NOT(ISERROR(SEARCH("$",J36)))</formula>
    </cfRule>
    <cfRule type="containsText" dxfId="449" priority="3" operator="containsText" text="X">
      <formula>NOT(ISERROR(SEARCH("X",J36)))</formula>
    </cfRule>
    <cfRule type="containsText" dxfId="448" priority="4" operator="containsText" text="V">
      <formula>NOT(ISERROR(SEARCH("V",J36)))</formula>
    </cfRule>
  </conditionalFormatting>
  <pageMargins left="0.7" right="0.7" top="0.75" bottom="0.75" header="0.3" footer="0.3"/>
  <pageSetup scale="14"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V22"/>
  <sheetViews>
    <sheetView rightToLeft="1" tabSelected="1" view="pageBreakPreview" zoomScaleNormal="85" zoomScaleSheetLayoutView="100" workbookViewId="0">
      <pane xSplit="3" ySplit="3" topLeftCell="D15" activePane="bottomRight" state="frozen"/>
      <selection pane="topRight" activeCell="D1" sqref="D1"/>
      <selection pane="bottomLeft" activeCell="A4" sqref="A4"/>
      <selection pane="bottomRight" activeCell="B13" sqref="B13"/>
    </sheetView>
  </sheetViews>
  <sheetFormatPr defaultColWidth="24.25" defaultRowHeight="15.5" x14ac:dyDescent="0.35"/>
  <cols>
    <col min="1" max="1" width="11.75" style="13" customWidth="1"/>
    <col min="2" max="2" width="34.25" style="13" customWidth="1"/>
    <col min="3" max="3" width="21.25" style="13" customWidth="1"/>
    <col min="4" max="4" width="19.75" style="13" customWidth="1"/>
    <col min="5" max="5" width="15.08203125" style="13" customWidth="1"/>
    <col min="6" max="6" width="20.5" style="13" customWidth="1"/>
    <col min="7" max="7" width="15.08203125" style="13" customWidth="1"/>
    <col min="8" max="8" width="20.83203125" style="13" customWidth="1"/>
    <col min="9" max="9" width="15.08203125" style="13" customWidth="1"/>
    <col min="10" max="10" width="19.75" style="13" customWidth="1"/>
    <col min="11" max="11" width="15.08203125" style="13" customWidth="1"/>
    <col min="12" max="12" width="20.5" style="13" customWidth="1"/>
    <col min="13" max="13" width="15.08203125" style="13" customWidth="1"/>
    <col min="14" max="14" width="20.83203125" style="13" customWidth="1"/>
    <col min="15" max="15" width="15.08203125" style="13" customWidth="1"/>
    <col min="16" max="16" width="20.83203125" style="13" customWidth="1"/>
    <col min="17" max="17" width="15.08203125" style="13" customWidth="1"/>
    <col min="18" max="16384" width="24.25" style="13"/>
  </cols>
  <sheetData>
    <row r="1" spans="1:230" x14ac:dyDescent="0.35">
      <c r="A1" s="145" t="s">
        <v>25</v>
      </c>
      <c r="B1" s="146"/>
      <c r="C1" s="54" t="s">
        <v>17</v>
      </c>
      <c r="D1" s="149">
        <f>'תנאי-סף'!D1</f>
        <v>0</v>
      </c>
      <c r="E1" s="130"/>
      <c r="F1" s="144">
        <f>'תנאי-סף'!E1</f>
        <v>0</v>
      </c>
      <c r="G1" s="138"/>
      <c r="H1" s="149">
        <f>'תנאי-סף'!F1</f>
        <v>0</v>
      </c>
      <c r="I1" s="130"/>
      <c r="J1" s="129">
        <f>'תנאי-סף'!G1</f>
        <v>0</v>
      </c>
      <c r="K1" s="130"/>
      <c r="L1" s="137">
        <f>'תנאי-סף'!H1</f>
        <v>0</v>
      </c>
      <c r="M1" s="138"/>
      <c r="N1" s="129">
        <f>'תנאי-סף'!I1</f>
        <v>0</v>
      </c>
      <c r="O1" s="130"/>
      <c r="P1" s="129">
        <f>'תנאי-סף'!J1</f>
        <v>0</v>
      </c>
      <c r="Q1" s="130"/>
      <c r="R1" s="12"/>
      <c r="S1" s="12"/>
    </row>
    <row r="2" spans="1:230" x14ac:dyDescent="0.35">
      <c r="A2" s="147"/>
      <c r="B2" s="148"/>
      <c r="C2" s="51" t="s">
        <v>18</v>
      </c>
      <c r="D2" s="131" t="e">
        <f>INDEX('תנאי-סף'!$D$1:$J$2,2,MATCH(D1,'תנאי-סף'!$D$1:$J$1,0))</f>
        <v>#N/A</v>
      </c>
      <c r="E2" s="132"/>
      <c r="F2" s="131" t="e">
        <f>INDEX('תנאי-סף'!$D$1:$J$2,2,MATCH(F1,'תנאי-סף'!$D$1:$J$1,0))</f>
        <v>#N/A</v>
      </c>
      <c r="G2" s="132"/>
      <c r="H2" s="131" t="e">
        <f>INDEX('תנאי-סף'!$D$1:$J$2,2,MATCH(H1,'תנאי-סף'!$D$1:$J$1,0))</f>
        <v>#N/A</v>
      </c>
      <c r="I2" s="132"/>
      <c r="J2" s="131" t="e">
        <f>INDEX('תנאי-סף'!$D$1:$J$2,2,MATCH(J1,'תנאי-סף'!$D$1:$J$1,0))</f>
        <v>#N/A</v>
      </c>
      <c r="K2" s="132"/>
      <c r="L2" s="131" t="e">
        <f>INDEX('תנאי-סף'!$D$1:$J$2,2,MATCH(L1,'תנאי-סף'!$D$1:$J$1,0))</f>
        <v>#N/A</v>
      </c>
      <c r="M2" s="132"/>
      <c r="N2" s="131" t="e">
        <f>INDEX('תנאי-סף'!$D$1:$J$2,2,MATCH(N1,'תנאי-סף'!$D$1:$J$1,0))</f>
        <v>#N/A</v>
      </c>
      <c r="O2" s="132"/>
      <c r="P2" s="131" t="e">
        <f>INDEX('תנאי-סף'!$D$1:$J$2,2,MATCH(P1,'תנאי-סף'!$D$1:$J$1,0))</f>
        <v>#N/A</v>
      </c>
      <c r="Q2" s="132"/>
      <c r="R2" s="12"/>
      <c r="S2" s="12"/>
    </row>
    <row r="3" spans="1:230" x14ac:dyDescent="0.35">
      <c r="A3" s="46" t="s">
        <v>15</v>
      </c>
      <c r="B3" s="43" t="s">
        <v>16</v>
      </c>
      <c r="C3" s="51" t="s">
        <v>4</v>
      </c>
      <c r="D3" s="46" t="s">
        <v>14</v>
      </c>
      <c r="E3" s="47" t="s">
        <v>5</v>
      </c>
      <c r="F3" s="58" t="s">
        <v>12</v>
      </c>
      <c r="G3" s="51" t="s">
        <v>5</v>
      </c>
      <c r="H3" s="46" t="s">
        <v>12</v>
      </c>
      <c r="I3" s="47" t="s">
        <v>5</v>
      </c>
      <c r="J3" s="97" t="s">
        <v>14</v>
      </c>
      <c r="K3" s="47" t="s">
        <v>5</v>
      </c>
      <c r="L3" s="58" t="s">
        <v>12</v>
      </c>
      <c r="M3" s="98" t="s">
        <v>5</v>
      </c>
      <c r="N3" s="97" t="s">
        <v>12</v>
      </c>
      <c r="O3" s="47" t="s">
        <v>5</v>
      </c>
      <c r="P3" s="97" t="s">
        <v>12</v>
      </c>
      <c r="Q3" s="47" t="s">
        <v>5</v>
      </c>
      <c r="R3" s="12"/>
      <c r="S3" s="12"/>
    </row>
    <row r="4" spans="1:230" ht="68.5" customHeight="1" x14ac:dyDescent="0.35">
      <c r="A4" s="48" t="s">
        <v>74</v>
      </c>
      <c r="B4" s="83" t="s">
        <v>113</v>
      </c>
      <c r="C4" s="55">
        <v>0.3</v>
      </c>
      <c r="D4" s="52" t="s">
        <v>118</v>
      </c>
      <c r="E4" s="49">
        <f>MIN(E5+E6+E12,34)</f>
        <v>0</v>
      </c>
      <c r="F4" s="52" t="s">
        <v>118</v>
      </c>
      <c r="G4" s="49">
        <f>MIN(G5+G6+G12,34)</f>
        <v>0</v>
      </c>
      <c r="H4" s="52" t="s">
        <v>118</v>
      </c>
      <c r="I4" s="49">
        <f>MIN(I5+I6+I12,34)</f>
        <v>0</v>
      </c>
      <c r="J4" s="52" t="s">
        <v>118</v>
      </c>
      <c r="K4" s="49">
        <f>MIN(K5+K6+K12,34)</f>
        <v>0</v>
      </c>
      <c r="L4" s="52" t="s">
        <v>118</v>
      </c>
      <c r="M4" s="49">
        <f>MIN(M5+M6+M12,34)</f>
        <v>0</v>
      </c>
      <c r="N4" s="52" t="s">
        <v>118</v>
      </c>
      <c r="O4" s="49">
        <f>MIN(O5+O6+O12,34)</f>
        <v>0</v>
      </c>
      <c r="P4" s="52" t="s">
        <v>118</v>
      </c>
      <c r="Q4" s="49">
        <f>MIN(Q5+Q6+Q12,34)</f>
        <v>0</v>
      </c>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row>
    <row r="5" spans="1:230" s="14" customFormat="1" ht="55.9" customHeight="1" thickBot="1" x14ac:dyDescent="0.4">
      <c r="A5" s="68" t="s">
        <v>75</v>
      </c>
      <c r="B5" s="142" t="s">
        <v>151</v>
      </c>
      <c r="C5" s="143"/>
      <c r="D5" s="53" t="s">
        <v>114</v>
      </c>
      <c r="E5" s="50">
        <f>'הערכת פרויקט פיתוח'!C9</f>
        <v>0</v>
      </c>
      <c r="F5" s="53" t="s">
        <v>114</v>
      </c>
      <c r="G5" s="50">
        <f>'הערכת פרויקט פיתוח'!C17</f>
        <v>0</v>
      </c>
      <c r="H5" s="53" t="s">
        <v>114</v>
      </c>
      <c r="I5" s="50">
        <f>'הערכת פרויקט פיתוח'!C25</f>
        <v>0</v>
      </c>
      <c r="J5" s="53" t="s">
        <v>114</v>
      </c>
      <c r="K5" s="50">
        <f>'הערכת פרויקט פיתוח'!C33</f>
        <v>0</v>
      </c>
      <c r="L5" s="53" t="s">
        <v>114</v>
      </c>
      <c r="M5" s="50">
        <f>'הערכת פרויקט פיתוח'!C41</f>
        <v>0</v>
      </c>
      <c r="N5" s="53" t="s">
        <v>114</v>
      </c>
      <c r="O5" s="50">
        <f>'הערכת פרויקט פיתוח'!C49</f>
        <v>0</v>
      </c>
      <c r="P5" s="53" t="s">
        <v>114</v>
      </c>
      <c r="Q5" s="50">
        <f>'הערכת פרויקט פיתוח'!C57</f>
        <v>0</v>
      </c>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row>
    <row r="6" spans="1:230" s="12" customFormat="1" ht="43.15" customHeight="1" x14ac:dyDescent="0.35">
      <c r="A6" s="139" t="s">
        <v>76</v>
      </c>
      <c r="B6" s="142" t="s">
        <v>122</v>
      </c>
      <c r="C6" s="143"/>
      <c r="D6" s="78" t="s">
        <v>79</v>
      </c>
      <c r="E6" s="79">
        <f>MIN(12,SUM(E7:E11))</f>
        <v>0</v>
      </c>
      <c r="F6" s="78" t="s">
        <v>79</v>
      </c>
      <c r="G6" s="79">
        <f>MIN(12,SUM(G7:G11))</f>
        <v>0</v>
      </c>
      <c r="H6" s="78" t="s">
        <v>79</v>
      </c>
      <c r="I6" s="79">
        <f>MIN(12,SUM(I7:I11))</f>
        <v>0</v>
      </c>
      <c r="J6" s="78" t="s">
        <v>79</v>
      </c>
      <c r="K6" s="79">
        <f>MIN(12,SUM(K7:K11))</f>
        <v>0</v>
      </c>
      <c r="L6" s="78" t="s">
        <v>79</v>
      </c>
      <c r="M6" s="79">
        <f>MIN(12,SUM(M7:M11))</f>
        <v>0</v>
      </c>
      <c r="N6" s="78" t="s">
        <v>79</v>
      </c>
      <c r="O6" s="79">
        <f>MIN(12,SUM(O7:O11))</f>
        <v>0</v>
      </c>
      <c r="P6" s="78" t="s">
        <v>79</v>
      </c>
      <c r="Q6" s="79">
        <f>MIN(12,SUM(Q7:Q11))</f>
        <v>0</v>
      </c>
    </row>
    <row r="7" spans="1:230" s="12" customFormat="1" ht="70.150000000000006" customHeight="1" x14ac:dyDescent="0.35">
      <c r="A7" s="140"/>
      <c r="B7" s="150" t="s">
        <v>123</v>
      </c>
      <c r="C7" s="93" t="s">
        <v>119</v>
      </c>
      <c r="D7" s="53">
        <v>0</v>
      </c>
      <c r="E7" s="50">
        <v>0</v>
      </c>
      <c r="F7" s="53">
        <v>0</v>
      </c>
      <c r="G7" s="50">
        <v>0</v>
      </c>
      <c r="H7" s="53">
        <v>0</v>
      </c>
      <c r="I7" s="50">
        <v>0</v>
      </c>
      <c r="J7" s="53">
        <v>0</v>
      </c>
      <c r="K7" s="50">
        <v>0</v>
      </c>
      <c r="L7" s="53">
        <v>0</v>
      </c>
      <c r="M7" s="50">
        <v>0</v>
      </c>
      <c r="N7" s="53">
        <v>0</v>
      </c>
      <c r="O7" s="50">
        <v>0</v>
      </c>
      <c r="P7" s="53">
        <v>0</v>
      </c>
      <c r="Q7" s="50">
        <v>0</v>
      </c>
    </row>
    <row r="8" spans="1:230" s="12" customFormat="1" ht="57.65" customHeight="1" x14ac:dyDescent="0.35">
      <c r="A8" s="140"/>
      <c r="B8" s="151"/>
      <c r="C8" s="81" t="s">
        <v>120</v>
      </c>
      <c r="D8" s="53">
        <v>0</v>
      </c>
      <c r="E8" s="50">
        <f>IF(OR(D11&gt;1,D10&gt;1,AND(D11=1,OR(D10&gt;0,D9&gt;0)),AND(D10&gt;0,D9&gt;0)),0,MIN(D8,2))</f>
        <v>0</v>
      </c>
      <c r="F8" s="53">
        <v>0</v>
      </c>
      <c r="G8" s="50">
        <f>IF(OR(F11&gt;1,F10&gt;1,AND(F11=1,OR(F10&gt;0,F9&gt;0)),AND(F10&gt;0,F9&gt;0)),0,MIN(F8,2))</f>
        <v>0</v>
      </c>
      <c r="H8" s="53">
        <v>0</v>
      </c>
      <c r="I8" s="50">
        <f>IF(OR(H11&gt;1,H10&gt;1,AND(H11=1,OR(H10&gt;0,H9&gt;0)),AND(H10&gt;0,H9&gt;0)),0,MIN(H8,2))</f>
        <v>0</v>
      </c>
      <c r="J8" s="53">
        <v>0</v>
      </c>
      <c r="K8" s="50">
        <f>IF(OR(J11&gt;1,J10&gt;1,AND(J11=1,OR(J10&gt;0,J9&gt;0)),AND(J10&gt;0,J9&gt;0)),0,MIN(J8,2))</f>
        <v>0</v>
      </c>
      <c r="L8" s="53">
        <v>0</v>
      </c>
      <c r="M8" s="50">
        <f>IF(OR(L11&gt;1,L10&gt;1,AND(L11=1,OR(L10&gt;0,L9&gt;0)),AND(L10&gt;0,L9&gt;0)),0,MIN(L8,2))</f>
        <v>0</v>
      </c>
      <c r="N8" s="53">
        <v>0</v>
      </c>
      <c r="O8" s="50">
        <f>IF(OR(N11&gt;1,N10&gt;1,AND(N11=1,OR(N10&gt;0,N9&gt;0)),AND(N10&gt;0,N9&gt;0)),0,MIN(N8,2))</f>
        <v>0</v>
      </c>
      <c r="P8" s="53">
        <v>0</v>
      </c>
      <c r="Q8" s="50">
        <f>IF(OR(P11&gt;1,P10&gt;1,AND(P11=1,OR(P10&gt;0,P9&gt;0)),AND(P10&gt;0,P9&gt;0)),0,MIN(P8,2))</f>
        <v>0</v>
      </c>
    </row>
    <row r="9" spans="1:230" s="12" customFormat="1" ht="56.5" customHeight="1" x14ac:dyDescent="0.35">
      <c r="A9" s="140"/>
      <c r="B9" s="151"/>
      <c r="C9" s="81" t="s">
        <v>121</v>
      </c>
      <c r="D9" s="53">
        <v>0</v>
      </c>
      <c r="E9" s="50">
        <f>IF(OR(D11&gt;1,D10&gt;1,AND(D11=1,D10&gt;0)),0,MIN(D9*3,6))</f>
        <v>0</v>
      </c>
      <c r="F9" s="53">
        <v>0</v>
      </c>
      <c r="G9" s="50">
        <f>IF(OR(F11&gt;1,F10&gt;1,AND(F11=1,F10&gt;0)),0,MIN(F9*3,6))</f>
        <v>0</v>
      </c>
      <c r="H9" s="53">
        <v>0</v>
      </c>
      <c r="I9" s="50">
        <f>IF(OR(H11&gt;1,H10&gt;1,AND(H11=1,H10&gt;0)),0,MIN(H9*3,6))</f>
        <v>0</v>
      </c>
      <c r="J9" s="53">
        <v>0</v>
      </c>
      <c r="K9" s="50">
        <f>IF(OR(J11&gt;1,J10&gt;1,AND(J11=1,J10&gt;0)),0,MIN(J9*3,6))</f>
        <v>0</v>
      </c>
      <c r="L9" s="53">
        <v>0</v>
      </c>
      <c r="M9" s="50">
        <f>IF(OR(L11&gt;1,L10&gt;1,AND(L11=1,L10&gt;0)),0,MIN(L9*3,6))</f>
        <v>0</v>
      </c>
      <c r="N9" s="53">
        <v>0</v>
      </c>
      <c r="O9" s="50">
        <f>IF(OR(N11&gt;1,N10&gt;1,AND(N11=1,N10&gt;0)),0,MIN(N9*3,6))</f>
        <v>0</v>
      </c>
      <c r="P9" s="53">
        <v>0</v>
      </c>
      <c r="Q9" s="50">
        <f>IF(OR(P11&gt;1,P10&gt;1,AND(P11=1,P10&gt;0)),0,MIN(P9*3,6))</f>
        <v>0</v>
      </c>
    </row>
    <row r="10" spans="1:230" s="12" customFormat="1" ht="54.65" customHeight="1" x14ac:dyDescent="0.35">
      <c r="A10" s="140"/>
      <c r="B10" s="151"/>
      <c r="C10" s="81" t="s">
        <v>124</v>
      </c>
      <c r="D10" s="53">
        <v>0</v>
      </c>
      <c r="E10" s="50">
        <f>IF(D11&gt;1,0,MIN(D10*6,12))</f>
        <v>0</v>
      </c>
      <c r="F10" s="53">
        <v>0</v>
      </c>
      <c r="G10" s="50">
        <f>IF(F11&gt;1,0,MIN(F10*6,12))</f>
        <v>0</v>
      </c>
      <c r="H10" s="53">
        <v>0</v>
      </c>
      <c r="I10" s="50">
        <f>IF(H11&gt;1,0,MIN(H10*6,12))</f>
        <v>0</v>
      </c>
      <c r="J10" s="53">
        <v>0</v>
      </c>
      <c r="K10" s="50">
        <f>IF(J11&gt;1,0,MIN(J10*6,12))</f>
        <v>0</v>
      </c>
      <c r="L10" s="53">
        <v>0</v>
      </c>
      <c r="M10" s="50">
        <f>IF(L11&gt;1,0,MIN(L10*6,12))</f>
        <v>0</v>
      </c>
      <c r="N10" s="53">
        <v>0</v>
      </c>
      <c r="O10" s="50">
        <f>IF(N11&gt;1,0,MIN(N10*6,12))</f>
        <v>0</v>
      </c>
      <c r="P10" s="53">
        <v>0</v>
      </c>
      <c r="Q10" s="50">
        <f>IF(P11&gt;1,0,MIN(P10*6,12))</f>
        <v>0</v>
      </c>
    </row>
    <row r="11" spans="1:230" s="12" customFormat="1" ht="56.5" customHeight="1" x14ac:dyDescent="0.35">
      <c r="A11" s="141"/>
      <c r="B11" s="152"/>
      <c r="C11" s="81" t="s">
        <v>125</v>
      </c>
      <c r="D11" s="53">
        <v>0</v>
      </c>
      <c r="E11" s="50">
        <f>MIN(D11*9,12)</f>
        <v>0</v>
      </c>
      <c r="F11" s="53">
        <v>0</v>
      </c>
      <c r="G11" s="50">
        <f>MIN(F11*9,12)</f>
        <v>0</v>
      </c>
      <c r="H11" s="53">
        <v>0</v>
      </c>
      <c r="I11" s="50">
        <f>MIN(H11*9,12)</f>
        <v>0</v>
      </c>
      <c r="J11" s="53">
        <v>0</v>
      </c>
      <c r="K11" s="50">
        <f>MIN(J11*9,12)</f>
        <v>0</v>
      </c>
      <c r="L11" s="53">
        <v>0</v>
      </c>
      <c r="M11" s="50">
        <f>MIN(L11*9,12)</f>
        <v>0</v>
      </c>
      <c r="N11" s="53">
        <v>0</v>
      </c>
      <c r="O11" s="50">
        <f>MIN(N11*9,12)</f>
        <v>0</v>
      </c>
      <c r="P11" s="53">
        <v>0</v>
      </c>
      <c r="Q11" s="50">
        <f>MIN(P11*9,12)</f>
        <v>0</v>
      </c>
    </row>
    <row r="12" spans="1:230" s="12" customFormat="1" ht="52.9" customHeight="1" x14ac:dyDescent="0.35">
      <c r="A12" s="69" t="s">
        <v>77</v>
      </c>
      <c r="B12" s="142" t="s">
        <v>152</v>
      </c>
      <c r="C12" s="143"/>
      <c r="D12" s="53">
        <v>0</v>
      </c>
      <c r="E12" s="50">
        <f>MIN(D12*2,10)</f>
        <v>0</v>
      </c>
      <c r="F12" s="53">
        <v>0</v>
      </c>
      <c r="G12" s="50">
        <f t="shared" ref="G12" si="0">MIN(F12*2,10)</f>
        <v>0</v>
      </c>
      <c r="H12" s="53">
        <v>0</v>
      </c>
      <c r="I12" s="50">
        <f t="shared" ref="I12" si="1">MIN(H12*2,10)</f>
        <v>0</v>
      </c>
      <c r="J12" s="53">
        <v>0</v>
      </c>
      <c r="K12" s="50">
        <f>MIN(J12*2,10)</f>
        <v>0</v>
      </c>
      <c r="L12" s="53">
        <v>0</v>
      </c>
      <c r="M12" s="50">
        <f t="shared" ref="M12" si="2">MIN(L12*2,10)</f>
        <v>0</v>
      </c>
      <c r="N12" s="53">
        <v>0</v>
      </c>
      <c r="O12" s="50">
        <f t="shared" ref="O12" si="3">MIN(N12*2,10)</f>
        <v>0</v>
      </c>
      <c r="P12" s="53">
        <v>0</v>
      </c>
      <c r="Q12" s="50">
        <f t="shared" ref="Q12" si="4">MIN(P12*2,10)</f>
        <v>0</v>
      </c>
    </row>
    <row r="13" spans="1:230" ht="93" x14ac:dyDescent="0.35">
      <c r="A13" s="48" t="s">
        <v>78</v>
      </c>
      <c r="B13" s="74" t="s">
        <v>149</v>
      </c>
      <c r="C13" s="55">
        <v>0.16</v>
      </c>
      <c r="D13" s="52" t="s">
        <v>126</v>
      </c>
      <c r="E13" s="49">
        <f>'הערכת נסיון חלל'!C11</f>
        <v>0</v>
      </c>
      <c r="F13" s="52" t="s">
        <v>126</v>
      </c>
      <c r="G13" s="49">
        <f>'הערכת נסיון חלל'!C21</f>
        <v>0</v>
      </c>
      <c r="H13" s="52" t="s">
        <v>126</v>
      </c>
      <c r="I13" s="49">
        <f>'הערכת נסיון חלל'!C31</f>
        <v>0</v>
      </c>
      <c r="J13" s="52" t="s">
        <v>126</v>
      </c>
      <c r="K13" s="49">
        <f>'הערכת נסיון חלל'!C41</f>
        <v>0</v>
      </c>
      <c r="L13" s="52" t="s">
        <v>126</v>
      </c>
      <c r="M13" s="49">
        <f>'הערכת נסיון חלל'!C51</f>
        <v>0</v>
      </c>
      <c r="N13" s="52" t="s">
        <v>126</v>
      </c>
      <c r="O13" s="49">
        <f>'הערכת נסיון חלל'!C61</f>
        <v>0</v>
      </c>
      <c r="P13" s="52" t="s">
        <v>126</v>
      </c>
      <c r="Q13" s="49">
        <f>'הערכת נסיון חלל'!C71</f>
        <v>0</v>
      </c>
      <c r="R13" s="12"/>
      <c r="S13" s="12"/>
    </row>
    <row r="14" spans="1:230" ht="31" x14ac:dyDescent="0.35">
      <c r="A14" s="48" t="s">
        <v>39</v>
      </c>
      <c r="B14" s="74" t="s">
        <v>112</v>
      </c>
      <c r="C14" s="55">
        <v>0.04</v>
      </c>
      <c r="D14" s="52" t="s">
        <v>131</v>
      </c>
      <c r="E14" s="49">
        <f>E15</f>
        <v>0</v>
      </c>
      <c r="F14" s="52" t="s">
        <v>131</v>
      </c>
      <c r="G14" s="49">
        <f>G15</f>
        <v>0</v>
      </c>
      <c r="H14" s="52" t="s">
        <v>131</v>
      </c>
      <c r="I14" s="49">
        <f>I15</f>
        <v>0</v>
      </c>
      <c r="J14" s="52" t="s">
        <v>131</v>
      </c>
      <c r="K14" s="49">
        <f>K15</f>
        <v>0</v>
      </c>
      <c r="L14" s="52" t="s">
        <v>131</v>
      </c>
      <c r="M14" s="49">
        <f>M15</f>
        <v>0</v>
      </c>
      <c r="N14" s="52" t="s">
        <v>131</v>
      </c>
      <c r="O14" s="49">
        <f>O15</f>
        <v>0</v>
      </c>
      <c r="P14" s="52" t="s">
        <v>131</v>
      </c>
      <c r="Q14" s="49">
        <f>Q15</f>
        <v>0</v>
      </c>
      <c r="R14" s="12"/>
      <c r="S14" s="12"/>
    </row>
    <row r="15" spans="1:230" ht="119.5" customHeight="1" x14ac:dyDescent="0.35">
      <c r="A15" s="82"/>
      <c r="B15" s="142" t="s">
        <v>130</v>
      </c>
      <c r="C15" s="143"/>
      <c r="D15" s="53"/>
      <c r="E15" s="50">
        <f>IF(D15&gt;0,4,0)</f>
        <v>0</v>
      </c>
      <c r="F15" s="53"/>
      <c r="G15" s="50">
        <f t="shared" ref="G15" si="5">IF(F15&gt;0,4,0)</f>
        <v>0</v>
      </c>
      <c r="H15" s="53"/>
      <c r="I15" s="50">
        <f t="shared" ref="I15" si="6">IF(H15&gt;0,4,0)</f>
        <v>0</v>
      </c>
      <c r="J15" s="53"/>
      <c r="K15" s="50">
        <f>IF(J15&gt;0,4,0)</f>
        <v>0</v>
      </c>
      <c r="L15" s="53"/>
      <c r="M15" s="50">
        <f t="shared" ref="M15" si="7">IF(L15&gt;0,4,0)</f>
        <v>0</v>
      </c>
      <c r="N15" s="53"/>
      <c r="O15" s="50">
        <f t="shared" ref="O15" si="8">IF(N15&gt;0,4,0)</f>
        <v>0</v>
      </c>
      <c r="P15" s="53"/>
      <c r="Q15" s="50">
        <f t="shared" ref="Q15" si="9">IF(P15&gt;0,4,0)</f>
        <v>0</v>
      </c>
      <c r="R15" s="12"/>
      <c r="S15" s="12"/>
    </row>
    <row r="16" spans="1:230" ht="77.5" x14ac:dyDescent="0.35">
      <c r="A16" s="48" t="s">
        <v>95</v>
      </c>
      <c r="B16" s="74" t="s">
        <v>133</v>
      </c>
      <c r="C16" s="55">
        <v>0.1</v>
      </c>
      <c r="D16" s="52" t="s">
        <v>132</v>
      </c>
      <c r="E16" s="49">
        <f>SUM(E17:E18)</f>
        <v>0</v>
      </c>
      <c r="F16" s="52" t="s">
        <v>132</v>
      </c>
      <c r="G16" s="49">
        <f t="shared" ref="G16" si="10">SUM(G17:G18)</f>
        <v>0</v>
      </c>
      <c r="H16" s="52" t="s">
        <v>132</v>
      </c>
      <c r="I16" s="49">
        <f t="shared" ref="I16" si="11">SUM(I17:I18)</f>
        <v>0</v>
      </c>
      <c r="J16" s="52" t="s">
        <v>132</v>
      </c>
      <c r="K16" s="49">
        <f>SUM(K17:K18)</f>
        <v>0</v>
      </c>
      <c r="L16" s="52" t="s">
        <v>132</v>
      </c>
      <c r="M16" s="49">
        <f t="shared" ref="M16" si="12">SUM(M17:M18)</f>
        <v>0</v>
      </c>
      <c r="N16" s="52" t="s">
        <v>132</v>
      </c>
      <c r="O16" s="49">
        <f t="shared" ref="O16:Q16" si="13">SUM(O17:O18)</f>
        <v>0</v>
      </c>
      <c r="P16" s="52" t="s">
        <v>132</v>
      </c>
      <c r="Q16" s="49">
        <f t="shared" si="13"/>
        <v>0</v>
      </c>
      <c r="R16" s="12"/>
      <c r="S16" s="12"/>
    </row>
    <row r="17" spans="1:19" ht="37.15" customHeight="1" x14ac:dyDescent="0.35">
      <c r="A17" s="82" t="s">
        <v>134</v>
      </c>
      <c r="B17" s="142" t="s">
        <v>139</v>
      </c>
      <c r="C17" s="143"/>
      <c r="D17" s="53"/>
      <c r="E17" s="50">
        <f>IF(D17&gt;0,4,0)</f>
        <v>0</v>
      </c>
      <c r="F17" s="53"/>
      <c r="G17" s="50">
        <f t="shared" ref="G17" si="14">IF(F17&gt;0,4,0)</f>
        <v>0</v>
      </c>
      <c r="H17" s="53"/>
      <c r="I17" s="50">
        <f t="shared" ref="I17" si="15">IF(H17&gt;0,4,0)</f>
        <v>0</v>
      </c>
      <c r="J17" s="53"/>
      <c r="K17" s="50">
        <f>IF(J17&gt;0,4,0)</f>
        <v>0</v>
      </c>
      <c r="L17" s="53"/>
      <c r="M17" s="50">
        <f t="shared" ref="M17" si="16">IF(L17&gt;0,4,0)</f>
        <v>0</v>
      </c>
      <c r="N17" s="53"/>
      <c r="O17" s="50">
        <f t="shared" ref="O17" si="17">IF(N17&gt;0,4,0)</f>
        <v>0</v>
      </c>
      <c r="P17" s="53"/>
      <c r="Q17" s="50">
        <f t="shared" ref="Q17" si="18">IF(P17&gt;0,4,0)</f>
        <v>0</v>
      </c>
      <c r="R17" s="12"/>
      <c r="S17" s="12"/>
    </row>
    <row r="18" spans="1:19" ht="35.5" customHeight="1" x14ac:dyDescent="0.35">
      <c r="A18" s="82" t="s">
        <v>135</v>
      </c>
      <c r="B18" s="142" t="s">
        <v>140</v>
      </c>
      <c r="C18" s="143"/>
      <c r="D18" s="53"/>
      <c r="E18" s="50">
        <f>IF(D18&gt;0,6,0)</f>
        <v>0</v>
      </c>
      <c r="F18" s="53"/>
      <c r="G18" s="50">
        <f t="shared" ref="G18" si="19">IF(F18&gt;0,6,0)</f>
        <v>0</v>
      </c>
      <c r="H18" s="53"/>
      <c r="I18" s="50">
        <f t="shared" ref="I18" si="20">IF(H18&gt;0,6,0)</f>
        <v>0</v>
      </c>
      <c r="J18" s="53"/>
      <c r="K18" s="50">
        <f>IF(J18&gt;0,6,0)</f>
        <v>0</v>
      </c>
      <c r="L18" s="53"/>
      <c r="M18" s="50">
        <f t="shared" ref="M18" si="21">IF(L18&gt;0,6,0)</f>
        <v>0</v>
      </c>
      <c r="N18" s="53"/>
      <c r="O18" s="50">
        <f t="shared" ref="O18" si="22">IF(N18&gt;0,6,0)</f>
        <v>0</v>
      </c>
      <c r="P18" s="53"/>
      <c r="Q18" s="50">
        <f t="shared" ref="Q18" si="23">IF(P18&gt;0,6,0)</f>
        <v>0</v>
      </c>
      <c r="R18" s="12"/>
      <c r="S18" s="12"/>
    </row>
    <row r="19" spans="1:19" x14ac:dyDescent="0.35">
      <c r="A19" s="48" t="s">
        <v>95</v>
      </c>
      <c r="B19" s="44" t="s">
        <v>102</v>
      </c>
      <c r="C19" s="55">
        <v>0.4</v>
      </c>
      <c r="D19" s="52" t="s">
        <v>40</v>
      </c>
      <c r="E19" s="49">
        <f>ריאיון!C9</f>
        <v>0</v>
      </c>
      <c r="F19" s="52" t="s">
        <v>40</v>
      </c>
      <c r="G19" s="49">
        <f>ריאיון!E9</f>
        <v>0</v>
      </c>
      <c r="H19" s="52" t="s">
        <v>40</v>
      </c>
      <c r="I19" s="49">
        <f>ריאיון!G9</f>
        <v>0</v>
      </c>
      <c r="J19" s="52" t="s">
        <v>40</v>
      </c>
      <c r="K19" s="49">
        <f>ריאיון!I9</f>
        <v>0</v>
      </c>
      <c r="L19" s="52" t="s">
        <v>40</v>
      </c>
      <c r="M19" s="49">
        <f>ריאיון!K9</f>
        <v>0</v>
      </c>
      <c r="N19" s="52" t="s">
        <v>40</v>
      </c>
      <c r="O19" s="49">
        <f>ריאיון!M9</f>
        <v>0</v>
      </c>
      <c r="P19" s="52" t="s">
        <v>40</v>
      </c>
      <c r="Q19" s="49">
        <f>ריאיון!O9</f>
        <v>0</v>
      </c>
    </row>
    <row r="20" spans="1:19" x14ac:dyDescent="0.35">
      <c r="A20" s="153" t="s">
        <v>21</v>
      </c>
      <c r="B20" s="154"/>
      <c r="C20" s="56">
        <f>C4+C13+C14+C16+C19</f>
        <v>1</v>
      </c>
      <c r="D20" s="133">
        <f>E4+E13+E14+E16+E19</f>
        <v>0</v>
      </c>
      <c r="E20" s="134"/>
      <c r="F20" s="133">
        <f>G4+G13+G14+G16+G19</f>
        <v>0</v>
      </c>
      <c r="G20" s="134"/>
      <c r="H20" s="133">
        <f>I4+I13+I14+I16+I19</f>
        <v>0</v>
      </c>
      <c r="I20" s="134"/>
      <c r="J20" s="133">
        <f>K4+K13+K14+K16+K19</f>
        <v>0</v>
      </c>
      <c r="K20" s="134"/>
      <c r="L20" s="133">
        <f>M4+M13+M14+M16+M19</f>
        <v>0</v>
      </c>
      <c r="M20" s="134"/>
      <c r="N20" s="133">
        <f>O4+O13+O14+O16+O19</f>
        <v>0</v>
      </c>
      <c r="O20" s="134"/>
      <c r="P20" s="133">
        <f>Q4+Q13+Q14+Q16+Q19</f>
        <v>0</v>
      </c>
      <c r="Q20" s="134"/>
    </row>
    <row r="21" spans="1:19" x14ac:dyDescent="0.35">
      <c r="A21" s="155">
        <v>10.7</v>
      </c>
      <c r="B21" s="45" t="s">
        <v>23</v>
      </c>
      <c r="C21" s="57">
        <v>70</v>
      </c>
      <c r="D21" s="135" t="str">
        <f>IF(D20&gt;=$C$21,"V","X")</f>
        <v>X</v>
      </c>
      <c r="E21" s="136"/>
      <c r="F21" s="135" t="str">
        <f t="shared" ref="F21" si="24">IF(F20&gt;=$C$21,"V","X")</f>
        <v>X</v>
      </c>
      <c r="G21" s="136"/>
      <c r="H21" s="135" t="str">
        <f t="shared" ref="H21" si="25">IF(H20&gt;=$C$21,"V","X")</f>
        <v>X</v>
      </c>
      <c r="I21" s="136"/>
      <c r="J21" s="135" t="str">
        <f>IF(J20&gt;=$C$21,"V","X")</f>
        <v>X</v>
      </c>
      <c r="K21" s="136"/>
      <c r="L21" s="135" t="str">
        <f t="shared" ref="L21" si="26">IF(L20&gt;=$C$21,"V","X")</f>
        <v>X</v>
      </c>
      <c r="M21" s="136"/>
      <c r="N21" s="135" t="str">
        <f t="shared" ref="N21:P21" si="27">IF(N20&gt;=$C$21,"V","X")</f>
        <v>X</v>
      </c>
      <c r="O21" s="136"/>
      <c r="P21" s="135" t="str">
        <f t="shared" si="27"/>
        <v>X</v>
      </c>
      <c r="Q21" s="136"/>
    </row>
    <row r="22" spans="1:19" x14ac:dyDescent="0.35">
      <c r="A22" s="156"/>
      <c r="B22" s="66" t="s">
        <v>24</v>
      </c>
      <c r="C22" s="67">
        <v>60</v>
      </c>
      <c r="D22" s="127" t="str">
        <f>IF(D20&gt;=$C$22,"V","X")</f>
        <v>X</v>
      </c>
      <c r="E22" s="128"/>
      <c r="F22" s="127" t="str">
        <f t="shared" ref="F22" si="28">IF(F20&gt;=$C$22,"V","X")</f>
        <v>X</v>
      </c>
      <c r="G22" s="128"/>
      <c r="H22" s="127" t="str">
        <f t="shared" ref="H22" si="29">IF(H20&gt;=$C$22,"V","X")</f>
        <v>X</v>
      </c>
      <c r="I22" s="128"/>
      <c r="J22" s="127" t="str">
        <f>IF(J20&gt;=$C$22,"V","X")</f>
        <v>X</v>
      </c>
      <c r="K22" s="128"/>
      <c r="L22" s="127" t="str">
        <f t="shared" ref="L22" si="30">IF(L20&gt;=$C$22,"V","X")</f>
        <v>X</v>
      </c>
      <c r="M22" s="128"/>
      <c r="N22" s="127" t="str">
        <f t="shared" ref="N22:P22" si="31">IF(N20&gt;=$C$22,"V","X")</f>
        <v>X</v>
      </c>
      <c r="O22" s="128"/>
      <c r="P22" s="127" t="str">
        <f t="shared" si="31"/>
        <v>X</v>
      </c>
      <c r="Q22" s="128"/>
    </row>
  </sheetData>
  <sheetProtection selectLockedCells="1" selectUnlockedCells="1"/>
  <mergeCells count="46">
    <mergeCell ref="H22:I22"/>
    <mergeCell ref="H21:I21"/>
    <mergeCell ref="D22:E22"/>
    <mergeCell ref="D21:E21"/>
    <mergeCell ref="A20:B20"/>
    <mergeCell ref="A21:A22"/>
    <mergeCell ref="F21:G21"/>
    <mergeCell ref="F20:G20"/>
    <mergeCell ref="F22:G22"/>
    <mergeCell ref="D20:E20"/>
    <mergeCell ref="H20:I20"/>
    <mergeCell ref="B18:C18"/>
    <mergeCell ref="B15:C15"/>
    <mergeCell ref="B17:C17"/>
    <mergeCell ref="B7:B11"/>
    <mergeCell ref="B12:C12"/>
    <mergeCell ref="N1:O1"/>
    <mergeCell ref="J2:K2"/>
    <mergeCell ref="L2:M2"/>
    <mergeCell ref="N2:O2"/>
    <mergeCell ref="A6:A11"/>
    <mergeCell ref="B6:C6"/>
    <mergeCell ref="B5:C5"/>
    <mergeCell ref="H2:I2"/>
    <mergeCell ref="F1:G1"/>
    <mergeCell ref="F2:G2"/>
    <mergeCell ref="A1:B2"/>
    <mergeCell ref="D1:E1"/>
    <mergeCell ref="D2:E2"/>
    <mergeCell ref="H1:I1"/>
    <mergeCell ref="J22:K22"/>
    <mergeCell ref="L22:M22"/>
    <mergeCell ref="N22:O22"/>
    <mergeCell ref="P1:Q1"/>
    <mergeCell ref="P2:Q2"/>
    <mergeCell ref="P20:Q20"/>
    <mergeCell ref="P21:Q21"/>
    <mergeCell ref="P22:Q22"/>
    <mergeCell ref="J20:K20"/>
    <mergeCell ref="L20:M20"/>
    <mergeCell ref="N20:O20"/>
    <mergeCell ref="J21:K21"/>
    <mergeCell ref="L21:M21"/>
    <mergeCell ref="N21:O21"/>
    <mergeCell ref="J1:K1"/>
    <mergeCell ref="L1:M1"/>
  </mergeCells>
  <conditionalFormatting sqref="A13:C13 A12 A5:B6 D5:I12 A19:I22 A1:I1 A3:I4 A2:Q2">
    <cfRule type="containsText" dxfId="447" priority="65" operator="containsText" text="V">
      <formula>NOT(ISERROR(SEARCH("V",A1)))</formula>
    </cfRule>
    <cfRule type="containsText" dxfId="446" priority="66" operator="containsText" text="X">
      <formula>NOT(ISERROR(SEARCH("X",A1)))</formula>
    </cfRule>
  </conditionalFormatting>
  <conditionalFormatting sqref="B12">
    <cfRule type="containsText" dxfId="445" priority="63" operator="containsText" text="V">
      <formula>NOT(ISERROR(SEARCH("V",B12)))</formula>
    </cfRule>
    <cfRule type="containsText" dxfId="444" priority="64" operator="containsText" text="X">
      <formula>NOT(ISERROR(SEARCH("X",B12)))</formula>
    </cfRule>
  </conditionalFormatting>
  <conditionalFormatting sqref="A14:C14">
    <cfRule type="containsText" dxfId="443" priority="59" operator="containsText" text="V">
      <formula>NOT(ISERROR(SEARCH("V",A14)))</formula>
    </cfRule>
    <cfRule type="containsText" dxfId="442" priority="60" operator="containsText" text="X">
      <formula>NOT(ISERROR(SEARCH("X",A14)))</formula>
    </cfRule>
  </conditionalFormatting>
  <conditionalFormatting sqref="D14:I14">
    <cfRule type="containsText" dxfId="441" priority="51" operator="containsText" text="V">
      <formula>NOT(ISERROR(SEARCH("V",D14)))</formula>
    </cfRule>
    <cfRule type="containsText" dxfId="440" priority="52" operator="containsText" text="X">
      <formula>NOT(ISERROR(SEARCH("X",D14)))</formula>
    </cfRule>
  </conditionalFormatting>
  <conditionalFormatting sqref="A15 D15:I15">
    <cfRule type="containsText" dxfId="439" priority="49" operator="containsText" text="V">
      <formula>NOT(ISERROR(SEARCH("V",A15)))</formula>
    </cfRule>
    <cfRule type="containsText" dxfId="438" priority="50" operator="containsText" text="X">
      <formula>NOT(ISERROR(SEARCH("X",A15)))</formula>
    </cfRule>
  </conditionalFormatting>
  <conditionalFormatting sqref="B15">
    <cfRule type="containsText" dxfId="437" priority="47" operator="containsText" text="V">
      <formula>NOT(ISERROR(SEARCH("V",B15)))</formula>
    </cfRule>
    <cfRule type="containsText" dxfId="436" priority="48" operator="containsText" text="X">
      <formula>NOT(ISERROR(SEARCH("X",B15)))</formula>
    </cfRule>
  </conditionalFormatting>
  <conditionalFormatting sqref="A16:C16">
    <cfRule type="containsText" dxfId="435" priority="45" operator="containsText" text="V">
      <formula>NOT(ISERROR(SEARCH("V",A16)))</formula>
    </cfRule>
    <cfRule type="containsText" dxfId="434" priority="46" operator="containsText" text="X">
      <formula>NOT(ISERROR(SEARCH("X",A16)))</formula>
    </cfRule>
  </conditionalFormatting>
  <conditionalFormatting sqref="D16:E16">
    <cfRule type="containsText" dxfId="433" priority="43" operator="containsText" text="V">
      <formula>NOT(ISERROR(SEARCH("V",D16)))</formula>
    </cfRule>
    <cfRule type="containsText" dxfId="432" priority="44" operator="containsText" text="X">
      <formula>NOT(ISERROR(SEARCH("X",D16)))</formula>
    </cfRule>
  </conditionalFormatting>
  <conditionalFormatting sqref="A17:A18 D17:E18">
    <cfRule type="containsText" dxfId="431" priority="41" operator="containsText" text="V">
      <formula>NOT(ISERROR(SEARCH("V",A17)))</formula>
    </cfRule>
    <cfRule type="containsText" dxfId="430" priority="42" operator="containsText" text="X">
      <formula>NOT(ISERROR(SEARCH("X",A17)))</formula>
    </cfRule>
  </conditionalFormatting>
  <conditionalFormatting sqref="B17">
    <cfRule type="containsText" dxfId="429" priority="39" operator="containsText" text="V">
      <formula>NOT(ISERROR(SEARCH("V",B17)))</formula>
    </cfRule>
    <cfRule type="containsText" dxfId="428" priority="40" operator="containsText" text="X">
      <formula>NOT(ISERROR(SEARCH("X",B17)))</formula>
    </cfRule>
  </conditionalFormatting>
  <conditionalFormatting sqref="B7">
    <cfRule type="containsText" dxfId="427" priority="37" operator="containsText" text="V">
      <formula>NOT(ISERROR(SEARCH("V",B7)))</formula>
    </cfRule>
    <cfRule type="containsText" dxfId="426" priority="38" operator="containsText" text="X">
      <formula>NOT(ISERROR(SEARCH("X",B7)))</formula>
    </cfRule>
  </conditionalFormatting>
  <conditionalFormatting sqref="D13:I13">
    <cfRule type="containsText" dxfId="425" priority="35" operator="containsText" text="V">
      <formula>NOT(ISERROR(SEARCH("V",D13)))</formula>
    </cfRule>
    <cfRule type="containsText" dxfId="424" priority="36" operator="containsText" text="X">
      <formula>NOT(ISERROR(SEARCH("X",D13)))</formula>
    </cfRule>
  </conditionalFormatting>
  <conditionalFormatting sqref="B18">
    <cfRule type="containsText" dxfId="423" priority="33" operator="containsText" text="V">
      <formula>NOT(ISERROR(SEARCH("V",B18)))</formula>
    </cfRule>
    <cfRule type="containsText" dxfId="422" priority="34" operator="containsText" text="X">
      <formula>NOT(ISERROR(SEARCH("X",B18)))</formula>
    </cfRule>
  </conditionalFormatting>
  <conditionalFormatting sqref="F16:I16">
    <cfRule type="containsText" dxfId="421" priority="31" operator="containsText" text="V">
      <formula>NOT(ISERROR(SEARCH("V",F16)))</formula>
    </cfRule>
    <cfRule type="containsText" dxfId="420" priority="32" operator="containsText" text="X">
      <formula>NOT(ISERROR(SEARCH("X",F16)))</formula>
    </cfRule>
  </conditionalFormatting>
  <conditionalFormatting sqref="F17:I18">
    <cfRule type="containsText" dxfId="419" priority="29" operator="containsText" text="V">
      <formula>NOT(ISERROR(SEARCH("V",F17)))</formula>
    </cfRule>
    <cfRule type="containsText" dxfId="418" priority="30" operator="containsText" text="X">
      <formula>NOT(ISERROR(SEARCH("X",F17)))</formula>
    </cfRule>
  </conditionalFormatting>
  <conditionalFormatting sqref="J19:O22 J1:O1 J3:O12">
    <cfRule type="containsText" dxfId="417" priority="27" operator="containsText" text="V">
      <formula>NOT(ISERROR(SEARCH("V",J1)))</formula>
    </cfRule>
    <cfRule type="containsText" dxfId="416" priority="28" operator="containsText" text="X">
      <formula>NOT(ISERROR(SEARCH("X",J1)))</formula>
    </cfRule>
  </conditionalFormatting>
  <conditionalFormatting sqref="J14:O14">
    <cfRule type="containsText" dxfId="415" priority="25" operator="containsText" text="V">
      <formula>NOT(ISERROR(SEARCH("V",J14)))</formula>
    </cfRule>
    <cfRule type="containsText" dxfId="414" priority="26" operator="containsText" text="X">
      <formula>NOT(ISERROR(SEARCH("X",J14)))</formula>
    </cfRule>
  </conditionalFormatting>
  <conditionalFormatting sqref="J15:O15">
    <cfRule type="containsText" dxfId="413" priority="23" operator="containsText" text="V">
      <formula>NOT(ISERROR(SEARCH("V",J15)))</formula>
    </cfRule>
    <cfRule type="containsText" dxfId="412" priority="24" operator="containsText" text="X">
      <formula>NOT(ISERROR(SEARCH("X",J15)))</formula>
    </cfRule>
  </conditionalFormatting>
  <conditionalFormatting sqref="J16:K16">
    <cfRule type="containsText" dxfId="411" priority="21" operator="containsText" text="V">
      <formula>NOT(ISERROR(SEARCH("V",J16)))</formula>
    </cfRule>
    <cfRule type="containsText" dxfId="410" priority="22" operator="containsText" text="X">
      <formula>NOT(ISERROR(SEARCH("X",J16)))</formula>
    </cfRule>
  </conditionalFormatting>
  <conditionalFormatting sqref="J17:K18">
    <cfRule type="containsText" dxfId="409" priority="19" operator="containsText" text="V">
      <formula>NOT(ISERROR(SEARCH("V",J17)))</formula>
    </cfRule>
    <cfRule type="containsText" dxfId="408" priority="20" operator="containsText" text="X">
      <formula>NOT(ISERROR(SEARCH("X",J17)))</formula>
    </cfRule>
  </conditionalFormatting>
  <conditionalFormatting sqref="J13:O13">
    <cfRule type="containsText" dxfId="407" priority="17" operator="containsText" text="V">
      <formula>NOT(ISERROR(SEARCH("V",J13)))</formula>
    </cfRule>
    <cfRule type="containsText" dxfId="406" priority="18" operator="containsText" text="X">
      <formula>NOT(ISERROR(SEARCH("X",J13)))</formula>
    </cfRule>
  </conditionalFormatting>
  <conditionalFormatting sqref="L16:O16">
    <cfRule type="containsText" dxfId="405" priority="15" operator="containsText" text="V">
      <formula>NOT(ISERROR(SEARCH("V",L16)))</formula>
    </cfRule>
    <cfRule type="containsText" dxfId="404" priority="16" operator="containsText" text="X">
      <formula>NOT(ISERROR(SEARCH("X",L16)))</formula>
    </cfRule>
  </conditionalFormatting>
  <conditionalFormatting sqref="L17:O18">
    <cfRule type="containsText" dxfId="403" priority="13" operator="containsText" text="V">
      <formula>NOT(ISERROR(SEARCH("V",L17)))</formula>
    </cfRule>
    <cfRule type="containsText" dxfId="402" priority="14" operator="containsText" text="X">
      <formula>NOT(ISERROR(SEARCH("X",L17)))</formula>
    </cfRule>
  </conditionalFormatting>
  <conditionalFormatting sqref="P19:Q22 P1:Q1 P3:Q12">
    <cfRule type="containsText" dxfId="401" priority="11" operator="containsText" text="V">
      <formula>NOT(ISERROR(SEARCH("V",P1)))</formula>
    </cfRule>
    <cfRule type="containsText" dxfId="400" priority="12" operator="containsText" text="X">
      <formula>NOT(ISERROR(SEARCH("X",P1)))</formula>
    </cfRule>
  </conditionalFormatting>
  <conditionalFormatting sqref="P14:Q14">
    <cfRule type="containsText" dxfId="399" priority="9" operator="containsText" text="V">
      <formula>NOT(ISERROR(SEARCH("V",P14)))</formula>
    </cfRule>
    <cfRule type="containsText" dxfId="398" priority="10" operator="containsText" text="X">
      <formula>NOT(ISERROR(SEARCH("X",P14)))</formula>
    </cfRule>
  </conditionalFormatting>
  <conditionalFormatting sqref="P15:Q15">
    <cfRule type="containsText" dxfId="397" priority="7" operator="containsText" text="V">
      <formula>NOT(ISERROR(SEARCH("V",P15)))</formula>
    </cfRule>
    <cfRule type="containsText" dxfId="396" priority="8" operator="containsText" text="X">
      <formula>NOT(ISERROR(SEARCH("X",P15)))</formula>
    </cfRule>
  </conditionalFormatting>
  <conditionalFormatting sqref="P13:Q13">
    <cfRule type="containsText" dxfId="395" priority="5" operator="containsText" text="V">
      <formula>NOT(ISERROR(SEARCH("V",P13)))</formula>
    </cfRule>
    <cfRule type="containsText" dxfId="394" priority="6" operator="containsText" text="X">
      <formula>NOT(ISERROR(SEARCH("X",P13)))</formula>
    </cfRule>
  </conditionalFormatting>
  <conditionalFormatting sqref="P16:Q16">
    <cfRule type="containsText" dxfId="393" priority="3" operator="containsText" text="V">
      <formula>NOT(ISERROR(SEARCH("V",P16)))</formula>
    </cfRule>
    <cfRule type="containsText" dxfId="392" priority="4" operator="containsText" text="X">
      <formula>NOT(ISERROR(SEARCH("X",P16)))</formula>
    </cfRule>
  </conditionalFormatting>
  <conditionalFormatting sqref="P17:Q18">
    <cfRule type="containsText" dxfId="391" priority="1" operator="containsText" text="V">
      <formula>NOT(ISERROR(SEARCH("V",P17)))</formula>
    </cfRule>
    <cfRule type="containsText" dxfId="390" priority="2" operator="containsText" text="X">
      <formula>NOT(ISERROR(SEARCH("X",P17)))</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7"/>
  <sheetViews>
    <sheetView rightToLeft="1" view="pageBreakPreview" topLeftCell="A10" zoomScaleNormal="90" zoomScaleSheetLayoutView="100" workbookViewId="0">
      <selection sqref="A1:N1"/>
    </sheetView>
  </sheetViews>
  <sheetFormatPr defaultColWidth="14.83203125" defaultRowHeight="14" x14ac:dyDescent="0.3"/>
  <cols>
    <col min="1" max="14" width="14.83203125" style="35"/>
    <col min="15" max="15" width="14.83203125" style="35" hidden="1" customWidth="1"/>
    <col min="16" max="16384" width="14.83203125" style="35"/>
  </cols>
  <sheetData>
    <row r="1" spans="1:15" ht="30.5" thickBot="1" x14ac:dyDescent="0.65">
      <c r="A1" s="171" t="s">
        <v>115</v>
      </c>
      <c r="B1" s="172"/>
      <c r="C1" s="172"/>
      <c r="D1" s="172"/>
      <c r="E1" s="172"/>
      <c r="F1" s="172"/>
      <c r="G1" s="172"/>
      <c r="H1" s="172"/>
      <c r="I1" s="172"/>
      <c r="J1" s="172"/>
      <c r="K1" s="172"/>
      <c r="L1" s="172"/>
      <c r="M1" s="172"/>
      <c r="N1" s="173"/>
    </row>
    <row r="2" spans="1:15" ht="15.5" x14ac:dyDescent="0.3">
      <c r="A2" s="167" t="s">
        <v>17</v>
      </c>
      <c r="B2" s="168"/>
      <c r="C2" s="170">
        <f>איכות!$D$1</f>
        <v>0</v>
      </c>
      <c r="D2" s="170"/>
      <c r="E2" s="170"/>
      <c r="F2" s="170"/>
      <c r="G2" s="170"/>
      <c r="H2" s="170"/>
      <c r="I2" s="170"/>
      <c r="J2" s="170"/>
      <c r="K2" s="170"/>
      <c r="L2" s="170"/>
      <c r="M2" s="170"/>
      <c r="N2" s="130"/>
    </row>
    <row r="3" spans="1:15" ht="16" thickBot="1" x14ac:dyDescent="0.35">
      <c r="A3" s="162" t="s">
        <v>18</v>
      </c>
      <c r="B3" s="164"/>
      <c r="C3" s="165" t="e">
        <f>איכות!$D$2</f>
        <v>#N/A</v>
      </c>
      <c r="D3" s="165"/>
      <c r="E3" s="166"/>
      <c r="F3" s="166"/>
      <c r="G3" s="166"/>
      <c r="H3" s="166"/>
      <c r="I3" s="166"/>
      <c r="J3" s="166"/>
      <c r="K3" s="166"/>
      <c r="L3" s="166"/>
      <c r="M3" s="166"/>
      <c r="N3" s="132"/>
    </row>
    <row r="4" spans="1:15" ht="15.5" x14ac:dyDescent="0.3">
      <c r="A4" s="162" t="s">
        <v>98</v>
      </c>
      <c r="B4" s="163"/>
      <c r="C4" s="149"/>
      <c r="D4" s="130"/>
      <c r="E4" s="149"/>
      <c r="F4" s="130"/>
      <c r="G4" s="149"/>
      <c r="H4" s="130"/>
      <c r="I4" s="149"/>
      <c r="J4" s="130"/>
      <c r="K4" s="149"/>
      <c r="L4" s="130"/>
      <c r="M4" s="149"/>
      <c r="N4" s="130"/>
    </row>
    <row r="5" spans="1:15" ht="15.5" x14ac:dyDescent="0.3">
      <c r="A5" s="162" t="s">
        <v>99</v>
      </c>
      <c r="B5" s="163"/>
      <c r="C5" s="131"/>
      <c r="D5" s="132"/>
      <c r="E5" s="131"/>
      <c r="F5" s="132"/>
      <c r="G5" s="131"/>
      <c r="H5" s="132"/>
      <c r="I5" s="131"/>
      <c r="J5" s="132"/>
      <c r="K5" s="131"/>
      <c r="L5" s="132"/>
      <c r="M5" s="131"/>
      <c r="N5" s="132"/>
      <c r="O5" s="35" t="str">
        <f>IFERROR(AVERAGE(C5:N5),"")</f>
        <v/>
      </c>
    </row>
    <row r="6" spans="1:15" ht="84" x14ac:dyDescent="0.3">
      <c r="A6" s="84" t="s">
        <v>11</v>
      </c>
      <c r="B6" s="87" t="s">
        <v>96</v>
      </c>
      <c r="C6" s="89" t="s">
        <v>101</v>
      </c>
      <c r="D6" s="34" t="s">
        <v>20</v>
      </c>
      <c r="E6" s="89" t="s">
        <v>101</v>
      </c>
      <c r="F6" s="34" t="s">
        <v>20</v>
      </c>
      <c r="G6" s="89" t="s">
        <v>101</v>
      </c>
      <c r="H6" s="34" t="s">
        <v>20</v>
      </c>
      <c r="I6" s="89" t="s">
        <v>101</v>
      </c>
      <c r="J6" s="34" t="s">
        <v>20</v>
      </c>
      <c r="K6" s="89" t="s">
        <v>101</v>
      </c>
      <c r="L6" s="34" t="s">
        <v>20</v>
      </c>
      <c r="M6" s="89" t="s">
        <v>101</v>
      </c>
      <c r="N6" s="34" t="s">
        <v>20</v>
      </c>
    </row>
    <row r="7" spans="1:15" x14ac:dyDescent="0.3">
      <c r="A7" s="85" t="s">
        <v>117</v>
      </c>
      <c r="B7" s="88">
        <v>1</v>
      </c>
      <c r="C7" s="90"/>
      <c r="D7" s="86"/>
      <c r="E7" s="90"/>
      <c r="F7" s="86"/>
      <c r="G7" s="90"/>
      <c r="H7" s="86"/>
      <c r="I7" s="90"/>
      <c r="J7" s="86"/>
      <c r="K7" s="90"/>
      <c r="L7" s="86"/>
      <c r="M7" s="90"/>
      <c r="N7" s="86"/>
    </row>
    <row r="8" spans="1:15" ht="28.5" thickBot="1" x14ac:dyDescent="0.35">
      <c r="A8" s="85" t="s">
        <v>100</v>
      </c>
      <c r="B8" s="88">
        <v>1</v>
      </c>
      <c r="C8" s="91">
        <f>IFERROR($B8/(_xlfn.RANK.EQ(C5,(C5,$O$1:$O4,$O6:$O$57),0)),0)</f>
        <v>0</v>
      </c>
      <c r="D8" s="92" t="s">
        <v>97</v>
      </c>
      <c r="E8" s="91">
        <f>IFERROR($B8/(_xlfn.RANK.EQ(E5,(E5,$O$1:$O4,$O6:$O$57),0)),0)</f>
        <v>0</v>
      </c>
      <c r="F8" s="92" t="s">
        <v>97</v>
      </c>
      <c r="G8" s="91">
        <f>IFERROR($B8/(_xlfn.RANK.EQ(G5,(G5,$O$1:$O4,$O6:$O$57),0)),0)</f>
        <v>0</v>
      </c>
      <c r="H8" s="92" t="s">
        <v>97</v>
      </c>
      <c r="I8" s="91">
        <f>IFERROR($B8/(_xlfn.RANK.EQ(I5,(I5,$O$1:$O4,$O6:$O$57),0)),0)</f>
        <v>0</v>
      </c>
      <c r="J8" s="92" t="s">
        <v>97</v>
      </c>
      <c r="K8" s="91">
        <f>IFERROR($B8/(_xlfn.RANK.EQ(K5,(K5,$O$1:$O4,$O6:$O$57),0)),0)</f>
        <v>0</v>
      </c>
      <c r="L8" s="92" t="s">
        <v>97</v>
      </c>
      <c r="M8" s="91">
        <f>IFERROR($B8/(_xlfn.RANK.EQ(M5,(M5,$O$1:$O4,$O6:$O$57),0)),0)</f>
        <v>0</v>
      </c>
      <c r="N8" s="92" t="s">
        <v>97</v>
      </c>
    </row>
    <row r="9" spans="1:15" ht="16" thickBot="1" x14ac:dyDescent="0.35">
      <c r="A9" s="157" t="s">
        <v>116</v>
      </c>
      <c r="B9" s="158"/>
      <c r="C9" s="159">
        <f>C7+C8+E7+E8+G7+G8+I7+I8+K7+K8+M7+M8</f>
        <v>0</v>
      </c>
      <c r="D9" s="159"/>
      <c r="E9" s="160"/>
      <c r="F9" s="160"/>
      <c r="G9" s="160"/>
      <c r="H9" s="160"/>
      <c r="I9" s="160"/>
      <c r="J9" s="160"/>
      <c r="K9" s="160"/>
      <c r="L9" s="160"/>
      <c r="M9" s="160"/>
      <c r="N9" s="161"/>
    </row>
    <row r="10" spans="1:15" ht="15.5" x14ac:dyDescent="0.3">
      <c r="A10" s="167" t="s">
        <v>17</v>
      </c>
      <c r="B10" s="168"/>
      <c r="C10" s="170">
        <f>איכות!$F$1</f>
        <v>0</v>
      </c>
      <c r="D10" s="170"/>
      <c r="E10" s="170"/>
      <c r="F10" s="170"/>
      <c r="G10" s="170"/>
      <c r="H10" s="170"/>
      <c r="I10" s="170"/>
      <c r="J10" s="170"/>
      <c r="K10" s="170"/>
      <c r="L10" s="170"/>
      <c r="M10" s="170"/>
      <c r="N10" s="130"/>
    </row>
    <row r="11" spans="1:15" ht="16" thickBot="1" x14ac:dyDescent="0.35">
      <c r="A11" s="162" t="s">
        <v>18</v>
      </c>
      <c r="B11" s="164"/>
      <c r="C11" s="165" t="e">
        <f>איכות!$F$2</f>
        <v>#N/A</v>
      </c>
      <c r="D11" s="165"/>
      <c r="E11" s="166"/>
      <c r="F11" s="166"/>
      <c r="G11" s="166"/>
      <c r="H11" s="166"/>
      <c r="I11" s="166"/>
      <c r="J11" s="166"/>
      <c r="K11" s="166"/>
      <c r="L11" s="166"/>
      <c r="M11" s="166"/>
      <c r="N11" s="132"/>
    </row>
    <row r="12" spans="1:15" ht="15.5" x14ac:dyDescent="0.3">
      <c r="A12" s="162" t="s">
        <v>98</v>
      </c>
      <c r="B12" s="163"/>
      <c r="C12" s="149"/>
      <c r="D12" s="130"/>
      <c r="E12" s="149"/>
      <c r="F12" s="130"/>
      <c r="G12" s="149"/>
      <c r="H12" s="130"/>
      <c r="I12" s="149"/>
      <c r="J12" s="130"/>
      <c r="K12" s="149"/>
      <c r="L12" s="130"/>
      <c r="M12" s="149"/>
      <c r="N12" s="130"/>
    </row>
    <row r="13" spans="1:15" ht="15.5" x14ac:dyDescent="0.3">
      <c r="A13" s="162" t="s">
        <v>99</v>
      </c>
      <c r="B13" s="163"/>
      <c r="C13" s="131"/>
      <c r="D13" s="132"/>
      <c r="E13" s="131"/>
      <c r="F13" s="132"/>
      <c r="G13" s="131"/>
      <c r="H13" s="132"/>
      <c r="I13" s="131"/>
      <c r="J13" s="132"/>
      <c r="K13" s="131"/>
      <c r="L13" s="132"/>
      <c r="M13" s="131"/>
      <c r="N13" s="132"/>
      <c r="O13" s="35" t="str">
        <f>IFERROR(AVERAGE(C13:N13),"")</f>
        <v/>
      </c>
    </row>
    <row r="14" spans="1:15" ht="84" x14ac:dyDescent="0.3">
      <c r="A14" s="84" t="s">
        <v>11</v>
      </c>
      <c r="B14" s="87" t="s">
        <v>96</v>
      </c>
      <c r="C14" s="89" t="s">
        <v>101</v>
      </c>
      <c r="D14" s="34" t="s">
        <v>20</v>
      </c>
      <c r="E14" s="89" t="s">
        <v>101</v>
      </c>
      <c r="F14" s="34" t="s">
        <v>20</v>
      </c>
      <c r="G14" s="89" t="s">
        <v>101</v>
      </c>
      <c r="H14" s="34" t="s">
        <v>20</v>
      </c>
      <c r="I14" s="89" t="s">
        <v>101</v>
      </c>
      <c r="J14" s="34" t="s">
        <v>20</v>
      </c>
      <c r="K14" s="89" t="s">
        <v>101</v>
      </c>
      <c r="L14" s="34" t="s">
        <v>20</v>
      </c>
      <c r="M14" s="89" t="s">
        <v>101</v>
      </c>
      <c r="N14" s="34" t="s">
        <v>20</v>
      </c>
    </row>
    <row r="15" spans="1:15" x14ac:dyDescent="0.3">
      <c r="A15" s="85" t="s">
        <v>117</v>
      </c>
      <c r="B15" s="88">
        <v>1</v>
      </c>
      <c r="C15" s="90"/>
      <c r="D15" s="86"/>
      <c r="E15" s="90"/>
      <c r="F15" s="86"/>
      <c r="G15" s="90"/>
      <c r="H15" s="86"/>
      <c r="I15" s="90"/>
      <c r="J15" s="86"/>
      <c r="K15" s="90"/>
      <c r="L15" s="86"/>
      <c r="M15" s="90"/>
      <c r="N15" s="86"/>
    </row>
    <row r="16" spans="1:15" ht="28.5" thickBot="1" x14ac:dyDescent="0.35">
      <c r="A16" s="85" t="s">
        <v>100</v>
      </c>
      <c r="B16" s="88">
        <v>1</v>
      </c>
      <c r="C16" s="91">
        <f>IFERROR($B16/(_xlfn.RANK.EQ(C13,(C13,$O$1:$O12,$O14:$O$57),0)),0)</f>
        <v>0</v>
      </c>
      <c r="D16" s="92" t="s">
        <v>97</v>
      </c>
      <c r="E16" s="91">
        <f>IFERROR($B16/(_xlfn.RANK.EQ(E13,(E13,$O$1:$O12,$O14:$O$57),0)),0)</f>
        <v>0</v>
      </c>
      <c r="F16" s="92" t="s">
        <v>97</v>
      </c>
      <c r="G16" s="91">
        <f>IFERROR($B16/(_xlfn.RANK.EQ(G13,(G13,$O$1:$O12,$O14:$O$57),0)),0)</f>
        <v>0</v>
      </c>
      <c r="H16" s="92" t="s">
        <v>97</v>
      </c>
      <c r="I16" s="91">
        <f>IFERROR($B16/(_xlfn.RANK.EQ(I13,(I13,$O$1:$O12,$O14:$O$57),0)),0)</f>
        <v>0</v>
      </c>
      <c r="J16" s="92" t="s">
        <v>97</v>
      </c>
      <c r="K16" s="91">
        <f>IFERROR($B16/(_xlfn.RANK.EQ(K13,(K13,$O$1:$O12,$O14:$O$57),0)),0)</f>
        <v>0</v>
      </c>
      <c r="L16" s="92" t="s">
        <v>97</v>
      </c>
      <c r="M16" s="91">
        <f>IFERROR($B16/(_xlfn.RANK.EQ(M13,(M13,$O$1:$O12,$O14:$O$57),0)),0)</f>
        <v>0</v>
      </c>
      <c r="N16" s="92" t="s">
        <v>97</v>
      </c>
    </row>
    <row r="17" spans="1:15" ht="16" thickBot="1" x14ac:dyDescent="0.35">
      <c r="A17" s="157" t="s">
        <v>116</v>
      </c>
      <c r="B17" s="158"/>
      <c r="C17" s="159">
        <f>C15+C16+E15+E16+G15+G16+I15+I16+K15+K16+M15+M16</f>
        <v>0</v>
      </c>
      <c r="D17" s="159"/>
      <c r="E17" s="160"/>
      <c r="F17" s="160"/>
      <c r="G17" s="160"/>
      <c r="H17" s="160"/>
      <c r="I17" s="160"/>
      <c r="J17" s="160"/>
      <c r="K17" s="160"/>
      <c r="L17" s="160"/>
      <c r="M17" s="160"/>
      <c r="N17" s="161"/>
    </row>
    <row r="18" spans="1:15" ht="15.5" x14ac:dyDescent="0.3">
      <c r="A18" s="167" t="s">
        <v>17</v>
      </c>
      <c r="B18" s="168"/>
      <c r="C18" s="169">
        <f>איכות!$H$1</f>
        <v>0</v>
      </c>
      <c r="D18" s="170"/>
      <c r="E18" s="170"/>
      <c r="F18" s="170"/>
      <c r="G18" s="170"/>
      <c r="H18" s="170"/>
      <c r="I18" s="170"/>
      <c r="J18" s="170"/>
      <c r="K18" s="170"/>
      <c r="L18" s="170"/>
      <c r="M18" s="170"/>
      <c r="N18" s="130"/>
    </row>
    <row r="19" spans="1:15" ht="16" thickBot="1" x14ac:dyDescent="0.35">
      <c r="A19" s="162" t="s">
        <v>18</v>
      </c>
      <c r="B19" s="164"/>
      <c r="C19" s="165" t="e">
        <f>איכות!$H$2</f>
        <v>#N/A</v>
      </c>
      <c r="D19" s="165"/>
      <c r="E19" s="166"/>
      <c r="F19" s="166"/>
      <c r="G19" s="166"/>
      <c r="H19" s="166"/>
      <c r="I19" s="166"/>
      <c r="J19" s="166"/>
      <c r="K19" s="166"/>
      <c r="L19" s="166"/>
      <c r="M19" s="166"/>
      <c r="N19" s="132"/>
    </row>
    <row r="20" spans="1:15" ht="15.5" x14ac:dyDescent="0.3">
      <c r="A20" s="162" t="s">
        <v>98</v>
      </c>
      <c r="B20" s="163"/>
      <c r="C20" s="149"/>
      <c r="D20" s="130"/>
      <c r="E20" s="149"/>
      <c r="F20" s="130"/>
      <c r="G20" s="149"/>
      <c r="H20" s="130"/>
      <c r="I20" s="149"/>
      <c r="J20" s="130"/>
      <c r="K20" s="149"/>
      <c r="L20" s="130"/>
      <c r="M20" s="149"/>
      <c r="N20" s="130"/>
    </row>
    <row r="21" spans="1:15" ht="15.5" x14ac:dyDescent="0.3">
      <c r="A21" s="162" t="s">
        <v>99</v>
      </c>
      <c r="B21" s="163"/>
      <c r="C21" s="131"/>
      <c r="D21" s="132"/>
      <c r="E21" s="131"/>
      <c r="F21" s="132"/>
      <c r="G21" s="131"/>
      <c r="H21" s="132"/>
      <c r="I21" s="131"/>
      <c r="J21" s="132"/>
      <c r="K21" s="131"/>
      <c r="L21" s="132"/>
      <c r="M21" s="131"/>
      <c r="N21" s="132"/>
      <c r="O21" s="35" t="str">
        <f>IFERROR(AVERAGE(C21:N21),"")</f>
        <v/>
      </c>
    </row>
    <row r="22" spans="1:15" ht="84" x14ac:dyDescent="0.3">
      <c r="A22" s="84" t="s">
        <v>11</v>
      </c>
      <c r="B22" s="87" t="s">
        <v>96</v>
      </c>
      <c r="C22" s="89" t="s">
        <v>101</v>
      </c>
      <c r="D22" s="34" t="s">
        <v>20</v>
      </c>
      <c r="E22" s="89" t="s">
        <v>101</v>
      </c>
      <c r="F22" s="34" t="s">
        <v>20</v>
      </c>
      <c r="G22" s="89" t="s">
        <v>101</v>
      </c>
      <c r="H22" s="34" t="s">
        <v>20</v>
      </c>
      <c r="I22" s="89" t="s">
        <v>101</v>
      </c>
      <c r="J22" s="34" t="s">
        <v>20</v>
      </c>
      <c r="K22" s="89" t="s">
        <v>101</v>
      </c>
      <c r="L22" s="34" t="s">
        <v>20</v>
      </c>
      <c r="M22" s="89" t="s">
        <v>101</v>
      </c>
      <c r="N22" s="34" t="s">
        <v>20</v>
      </c>
    </row>
    <row r="23" spans="1:15" x14ac:dyDescent="0.3">
      <c r="A23" s="85" t="s">
        <v>117</v>
      </c>
      <c r="B23" s="88">
        <v>1</v>
      </c>
      <c r="C23" s="90"/>
      <c r="D23" s="86"/>
      <c r="E23" s="90"/>
      <c r="F23" s="86"/>
      <c r="G23" s="90"/>
      <c r="H23" s="86"/>
      <c r="I23" s="90"/>
      <c r="J23" s="86"/>
      <c r="K23" s="90"/>
      <c r="L23" s="86"/>
      <c r="M23" s="90"/>
      <c r="N23" s="86"/>
    </row>
    <row r="24" spans="1:15" ht="28.5" thickBot="1" x14ac:dyDescent="0.35">
      <c r="A24" s="85" t="s">
        <v>100</v>
      </c>
      <c r="B24" s="88">
        <v>1</v>
      </c>
      <c r="C24" s="91">
        <f>IFERROR($B24/(_xlfn.RANK.EQ(C21,(C21,$O$1:$O20,$O22:$O$57),0)),0)</f>
        <v>0</v>
      </c>
      <c r="D24" s="92" t="s">
        <v>97</v>
      </c>
      <c r="E24" s="91">
        <f>IFERROR($B24/(_xlfn.RANK.EQ(E21,(E21,$O$1:$O20,$O22:$O$57),0)),0)</f>
        <v>0</v>
      </c>
      <c r="F24" s="92" t="s">
        <v>97</v>
      </c>
      <c r="G24" s="91">
        <f>IFERROR($B24/(_xlfn.RANK.EQ(G21,(G21,$O$1:$O20,$O22:$O$57),0)),0)</f>
        <v>0</v>
      </c>
      <c r="H24" s="92" t="s">
        <v>97</v>
      </c>
      <c r="I24" s="91">
        <f>IFERROR($B24/(_xlfn.RANK.EQ(I21,(I21,$O$1:$O20,$O22:$O$57),0)),0)</f>
        <v>0</v>
      </c>
      <c r="J24" s="92" t="s">
        <v>97</v>
      </c>
      <c r="K24" s="91">
        <f>IFERROR($B24/(_xlfn.RANK.EQ(K21,(K21,$O$1:$O20,$O22:$O$57),0)),0)</f>
        <v>0</v>
      </c>
      <c r="L24" s="92" t="s">
        <v>97</v>
      </c>
      <c r="M24" s="91">
        <f>IFERROR($B24/(_xlfn.RANK.EQ(M21,(M21,$O$1:$O20,$O22:$O$57),0)),0)</f>
        <v>0</v>
      </c>
      <c r="N24" s="92" t="s">
        <v>97</v>
      </c>
    </row>
    <row r="25" spans="1:15" ht="16" thickBot="1" x14ac:dyDescent="0.35">
      <c r="A25" s="157" t="s">
        <v>116</v>
      </c>
      <c r="B25" s="158"/>
      <c r="C25" s="159">
        <f>C23+C24+E23+E24+G23+G24+I23+I24+K23+K24+M23+M24</f>
        <v>0</v>
      </c>
      <c r="D25" s="159"/>
      <c r="E25" s="160"/>
      <c r="F25" s="160"/>
      <c r="G25" s="160"/>
      <c r="H25" s="160"/>
      <c r="I25" s="160"/>
      <c r="J25" s="160"/>
      <c r="K25" s="160"/>
      <c r="L25" s="160"/>
      <c r="M25" s="160"/>
      <c r="N25" s="161"/>
    </row>
    <row r="26" spans="1:15" ht="15.5" x14ac:dyDescent="0.3">
      <c r="A26" s="167" t="s">
        <v>17</v>
      </c>
      <c r="B26" s="168"/>
      <c r="C26" s="169">
        <f>איכות!$J$1</f>
        <v>0</v>
      </c>
      <c r="D26" s="170"/>
      <c r="E26" s="170"/>
      <c r="F26" s="170"/>
      <c r="G26" s="170"/>
      <c r="H26" s="170"/>
      <c r="I26" s="170"/>
      <c r="J26" s="170"/>
      <c r="K26" s="170"/>
      <c r="L26" s="170"/>
      <c r="M26" s="170"/>
      <c r="N26" s="130"/>
    </row>
    <row r="27" spans="1:15" ht="16" thickBot="1" x14ac:dyDescent="0.35">
      <c r="A27" s="162" t="s">
        <v>18</v>
      </c>
      <c r="B27" s="164"/>
      <c r="C27" s="165" t="e">
        <f>איכות!$J$2</f>
        <v>#N/A</v>
      </c>
      <c r="D27" s="165"/>
      <c r="E27" s="166"/>
      <c r="F27" s="166"/>
      <c r="G27" s="166"/>
      <c r="H27" s="166"/>
      <c r="I27" s="166"/>
      <c r="J27" s="166"/>
      <c r="K27" s="166"/>
      <c r="L27" s="166"/>
      <c r="M27" s="166"/>
      <c r="N27" s="132"/>
    </row>
    <row r="28" spans="1:15" ht="15.5" x14ac:dyDescent="0.3">
      <c r="A28" s="162" t="s">
        <v>98</v>
      </c>
      <c r="B28" s="163"/>
      <c r="C28" s="149"/>
      <c r="D28" s="130"/>
      <c r="E28" s="149"/>
      <c r="F28" s="130"/>
      <c r="G28" s="149"/>
      <c r="H28" s="130"/>
      <c r="I28" s="149"/>
      <c r="J28" s="130"/>
      <c r="K28" s="149"/>
      <c r="L28" s="130"/>
      <c r="M28" s="149"/>
      <c r="N28" s="130"/>
    </row>
    <row r="29" spans="1:15" ht="15.5" x14ac:dyDescent="0.3">
      <c r="A29" s="162" t="s">
        <v>99</v>
      </c>
      <c r="B29" s="163"/>
      <c r="C29" s="131"/>
      <c r="D29" s="132"/>
      <c r="E29" s="131"/>
      <c r="F29" s="132"/>
      <c r="G29" s="131"/>
      <c r="H29" s="132"/>
      <c r="I29" s="131"/>
      <c r="J29" s="132"/>
      <c r="K29" s="131"/>
      <c r="L29" s="132"/>
      <c r="M29" s="131"/>
      <c r="N29" s="132"/>
      <c r="O29" s="35" t="str">
        <f>IFERROR(AVERAGE(C29:N29),"")</f>
        <v/>
      </c>
    </row>
    <row r="30" spans="1:15" ht="84" x14ac:dyDescent="0.3">
      <c r="A30" s="84" t="s">
        <v>11</v>
      </c>
      <c r="B30" s="87" t="s">
        <v>96</v>
      </c>
      <c r="C30" s="89" t="s">
        <v>101</v>
      </c>
      <c r="D30" s="34" t="s">
        <v>20</v>
      </c>
      <c r="E30" s="89" t="s">
        <v>101</v>
      </c>
      <c r="F30" s="34" t="s">
        <v>20</v>
      </c>
      <c r="G30" s="89" t="s">
        <v>101</v>
      </c>
      <c r="H30" s="34" t="s">
        <v>20</v>
      </c>
      <c r="I30" s="89" t="s">
        <v>101</v>
      </c>
      <c r="J30" s="34" t="s">
        <v>20</v>
      </c>
      <c r="K30" s="89" t="s">
        <v>101</v>
      </c>
      <c r="L30" s="34" t="s">
        <v>20</v>
      </c>
      <c r="M30" s="89" t="s">
        <v>101</v>
      </c>
      <c r="N30" s="34" t="s">
        <v>20</v>
      </c>
    </row>
    <row r="31" spans="1:15" x14ac:dyDescent="0.3">
      <c r="A31" s="85" t="s">
        <v>117</v>
      </c>
      <c r="B31" s="88">
        <v>1</v>
      </c>
      <c r="C31" s="90"/>
      <c r="D31" s="86"/>
      <c r="E31" s="90"/>
      <c r="F31" s="86"/>
      <c r="G31" s="90"/>
      <c r="H31" s="86"/>
      <c r="I31" s="90"/>
      <c r="J31" s="86"/>
      <c r="K31" s="90"/>
      <c r="L31" s="86"/>
      <c r="M31" s="90"/>
      <c r="N31" s="86"/>
    </row>
    <row r="32" spans="1:15" ht="28.5" thickBot="1" x14ac:dyDescent="0.35">
      <c r="A32" s="85" t="s">
        <v>100</v>
      </c>
      <c r="B32" s="88">
        <v>1</v>
      </c>
      <c r="C32" s="91">
        <f>IFERROR($B32/(_xlfn.RANK.EQ(C29,(C29,$O$1:$O28,$O30:$O$57),0)),0)</f>
        <v>0</v>
      </c>
      <c r="D32" s="92" t="s">
        <v>97</v>
      </c>
      <c r="E32" s="91">
        <f>IFERROR($B32/(_xlfn.RANK.EQ(E29,(E29,$O$1:$O28,$O30:$O$57),0)),0)</f>
        <v>0</v>
      </c>
      <c r="F32" s="92" t="s">
        <v>97</v>
      </c>
      <c r="G32" s="91">
        <f>IFERROR($B32/(_xlfn.RANK.EQ(G29,(G29,$O$1:$O28,$O30:$O$57),0)),0)</f>
        <v>0</v>
      </c>
      <c r="H32" s="92" t="s">
        <v>97</v>
      </c>
      <c r="I32" s="91">
        <f>IFERROR($B32/(_xlfn.RANK.EQ(I29,(I29,$O$1:$O28,$O30:$O$57),0)),0)</f>
        <v>0</v>
      </c>
      <c r="J32" s="92" t="s">
        <v>97</v>
      </c>
      <c r="K32" s="91">
        <f>IFERROR($B32/(_xlfn.RANK.EQ(K29,(K29,$O$1:$O28,$O30:$O$57),0)),0)</f>
        <v>0</v>
      </c>
      <c r="L32" s="92" t="s">
        <v>97</v>
      </c>
      <c r="M32" s="91">
        <f>IFERROR($B32/(_xlfn.RANK.EQ(M29,(M29,$O$1:$O28,$O30:$O$57),0)),0)</f>
        <v>0</v>
      </c>
      <c r="N32" s="92" t="s">
        <v>97</v>
      </c>
    </row>
    <row r="33" spans="1:15" ht="16" thickBot="1" x14ac:dyDescent="0.35">
      <c r="A33" s="157" t="s">
        <v>116</v>
      </c>
      <c r="B33" s="158"/>
      <c r="C33" s="159">
        <f>C31+C32+E31+E32+G31+G32+I31+I32+K31+K32+M31+M32</f>
        <v>0</v>
      </c>
      <c r="D33" s="159"/>
      <c r="E33" s="160"/>
      <c r="F33" s="160"/>
      <c r="G33" s="160"/>
      <c r="H33" s="160"/>
      <c r="I33" s="160"/>
      <c r="J33" s="160"/>
      <c r="K33" s="160"/>
      <c r="L33" s="160"/>
      <c r="M33" s="160"/>
      <c r="N33" s="161"/>
    </row>
    <row r="34" spans="1:15" ht="15.5" x14ac:dyDescent="0.3">
      <c r="A34" s="167" t="s">
        <v>17</v>
      </c>
      <c r="B34" s="168"/>
      <c r="C34" s="169">
        <f>איכות!$L$1</f>
        <v>0</v>
      </c>
      <c r="D34" s="170"/>
      <c r="E34" s="170"/>
      <c r="F34" s="170"/>
      <c r="G34" s="170"/>
      <c r="H34" s="170"/>
      <c r="I34" s="170"/>
      <c r="J34" s="170"/>
      <c r="K34" s="170"/>
      <c r="L34" s="170"/>
      <c r="M34" s="170"/>
      <c r="N34" s="130"/>
    </row>
    <row r="35" spans="1:15" ht="16" thickBot="1" x14ac:dyDescent="0.35">
      <c r="A35" s="162" t="s">
        <v>18</v>
      </c>
      <c r="B35" s="164"/>
      <c r="C35" s="165" t="e">
        <f>איכות!$L$2</f>
        <v>#N/A</v>
      </c>
      <c r="D35" s="165"/>
      <c r="E35" s="166"/>
      <c r="F35" s="166"/>
      <c r="G35" s="166"/>
      <c r="H35" s="166"/>
      <c r="I35" s="166"/>
      <c r="J35" s="166"/>
      <c r="K35" s="166"/>
      <c r="L35" s="166"/>
      <c r="M35" s="166"/>
      <c r="N35" s="132"/>
    </row>
    <row r="36" spans="1:15" ht="15.5" x14ac:dyDescent="0.3">
      <c r="A36" s="162" t="s">
        <v>98</v>
      </c>
      <c r="B36" s="163"/>
      <c r="C36" s="149"/>
      <c r="D36" s="130"/>
      <c r="E36" s="149"/>
      <c r="F36" s="130"/>
      <c r="G36" s="149"/>
      <c r="H36" s="130"/>
      <c r="I36" s="149"/>
      <c r="J36" s="130"/>
      <c r="K36" s="149"/>
      <c r="L36" s="130"/>
      <c r="M36" s="149"/>
      <c r="N36" s="130"/>
    </row>
    <row r="37" spans="1:15" ht="15.5" x14ac:dyDescent="0.3">
      <c r="A37" s="162" t="s">
        <v>99</v>
      </c>
      <c r="B37" s="163"/>
      <c r="C37" s="131"/>
      <c r="D37" s="132"/>
      <c r="E37" s="131"/>
      <c r="F37" s="132"/>
      <c r="G37" s="131"/>
      <c r="H37" s="132"/>
      <c r="I37" s="131"/>
      <c r="J37" s="132"/>
      <c r="K37" s="131"/>
      <c r="L37" s="132"/>
      <c r="M37" s="131"/>
      <c r="N37" s="132"/>
      <c r="O37" s="35" t="str">
        <f>IFERROR(AVERAGE(C37:N37),"")</f>
        <v/>
      </c>
    </row>
    <row r="38" spans="1:15" ht="84" x14ac:dyDescent="0.3">
      <c r="A38" s="84" t="s">
        <v>11</v>
      </c>
      <c r="B38" s="87" t="s">
        <v>96</v>
      </c>
      <c r="C38" s="89" t="s">
        <v>101</v>
      </c>
      <c r="D38" s="34" t="s">
        <v>20</v>
      </c>
      <c r="E38" s="89" t="s">
        <v>101</v>
      </c>
      <c r="F38" s="34" t="s">
        <v>20</v>
      </c>
      <c r="G38" s="89" t="s">
        <v>101</v>
      </c>
      <c r="H38" s="34" t="s">
        <v>20</v>
      </c>
      <c r="I38" s="89" t="s">
        <v>101</v>
      </c>
      <c r="J38" s="34" t="s">
        <v>20</v>
      </c>
      <c r="K38" s="89" t="s">
        <v>101</v>
      </c>
      <c r="L38" s="34" t="s">
        <v>20</v>
      </c>
      <c r="M38" s="89" t="s">
        <v>101</v>
      </c>
      <c r="N38" s="34" t="s">
        <v>20</v>
      </c>
    </row>
    <row r="39" spans="1:15" x14ac:dyDescent="0.3">
      <c r="A39" s="85" t="s">
        <v>117</v>
      </c>
      <c r="B39" s="88">
        <v>1</v>
      </c>
      <c r="C39" s="90"/>
      <c r="D39" s="86"/>
      <c r="E39" s="90"/>
      <c r="F39" s="86"/>
      <c r="G39" s="90"/>
      <c r="H39" s="86"/>
      <c r="I39" s="90"/>
      <c r="J39" s="86"/>
      <c r="K39" s="90"/>
      <c r="L39" s="86"/>
      <c r="M39" s="90"/>
      <c r="N39" s="86"/>
    </row>
    <row r="40" spans="1:15" ht="28.5" thickBot="1" x14ac:dyDescent="0.35">
      <c r="A40" s="85" t="s">
        <v>100</v>
      </c>
      <c r="B40" s="88">
        <v>1</v>
      </c>
      <c r="C40" s="91">
        <f>IFERROR($B40/(_xlfn.RANK.EQ(C37,(C37,$O$1:$O36,$O38:$O$57),0)),0)</f>
        <v>0</v>
      </c>
      <c r="D40" s="92" t="s">
        <v>97</v>
      </c>
      <c r="E40" s="91">
        <f>IFERROR($B40/(_xlfn.RANK.EQ(E37,(E37,$O$1:$O36,$O38:$O$57),0)),0)</f>
        <v>0</v>
      </c>
      <c r="F40" s="92" t="s">
        <v>97</v>
      </c>
      <c r="G40" s="91">
        <f>IFERROR($B40/(_xlfn.RANK.EQ(G37,(G37,$O$1:$O36,$O38:$O$57),0)),0)</f>
        <v>0</v>
      </c>
      <c r="H40" s="92" t="s">
        <v>97</v>
      </c>
      <c r="I40" s="91">
        <f>IFERROR($B40/(_xlfn.RANK.EQ(I37,(I37,$O$1:$O36,$O38:$O$57),0)),0)</f>
        <v>0</v>
      </c>
      <c r="J40" s="92" t="s">
        <v>97</v>
      </c>
      <c r="K40" s="91">
        <f>IFERROR($B40/(_xlfn.RANK.EQ(K37,(K37,$O$1:$O36,$O38:$O$57),0)),0)</f>
        <v>0</v>
      </c>
      <c r="L40" s="92" t="s">
        <v>97</v>
      </c>
      <c r="M40" s="91">
        <f>IFERROR($B40/(_xlfn.RANK.EQ(M37,(M37,$O$1:$O36,$O38:$O$57),0)),0)</f>
        <v>0</v>
      </c>
      <c r="N40" s="92" t="s">
        <v>97</v>
      </c>
    </row>
    <row r="41" spans="1:15" ht="16" thickBot="1" x14ac:dyDescent="0.35">
      <c r="A41" s="157" t="s">
        <v>116</v>
      </c>
      <c r="B41" s="158"/>
      <c r="C41" s="159">
        <f>C39+C40+E39+E40+G39+G40+I39+I40+K39+K40+M39+M40</f>
        <v>0</v>
      </c>
      <c r="D41" s="159"/>
      <c r="E41" s="160"/>
      <c r="F41" s="160"/>
      <c r="G41" s="160"/>
      <c r="H41" s="160"/>
      <c r="I41" s="160"/>
      <c r="J41" s="160"/>
      <c r="K41" s="160"/>
      <c r="L41" s="160"/>
      <c r="M41" s="160"/>
      <c r="N41" s="161"/>
    </row>
    <row r="42" spans="1:15" ht="15.5" x14ac:dyDescent="0.3">
      <c r="A42" s="167" t="s">
        <v>17</v>
      </c>
      <c r="B42" s="168"/>
      <c r="C42" s="169">
        <f>איכות!$N$1</f>
        <v>0</v>
      </c>
      <c r="D42" s="170"/>
      <c r="E42" s="170"/>
      <c r="F42" s="170"/>
      <c r="G42" s="170"/>
      <c r="H42" s="170"/>
      <c r="I42" s="170"/>
      <c r="J42" s="170"/>
      <c r="K42" s="170"/>
      <c r="L42" s="170"/>
      <c r="M42" s="170"/>
      <c r="N42" s="130"/>
    </row>
    <row r="43" spans="1:15" ht="16" thickBot="1" x14ac:dyDescent="0.35">
      <c r="A43" s="162" t="s">
        <v>18</v>
      </c>
      <c r="B43" s="164"/>
      <c r="C43" s="165" t="e">
        <f>איכות!$N$2</f>
        <v>#N/A</v>
      </c>
      <c r="D43" s="165"/>
      <c r="E43" s="166"/>
      <c r="F43" s="166"/>
      <c r="G43" s="166"/>
      <c r="H43" s="166"/>
      <c r="I43" s="166"/>
      <c r="J43" s="166"/>
      <c r="K43" s="166"/>
      <c r="L43" s="166"/>
      <c r="M43" s="166"/>
      <c r="N43" s="132"/>
    </row>
    <row r="44" spans="1:15" ht="15.5" x14ac:dyDescent="0.3">
      <c r="A44" s="162" t="s">
        <v>98</v>
      </c>
      <c r="B44" s="163"/>
      <c r="C44" s="149"/>
      <c r="D44" s="130"/>
      <c r="E44" s="149"/>
      <c r="F44" s="130"/>
      <c r="G44" s="149"/>
      <c r="H44" s="130"/>
      <c r="I44" s="149"/>
      <c r="J44" s="130"/>
      <c r="K44" s="149"/>
      <c r="L44" s="130"/>
      <c r="M44" s="149"/>
      <c r="N44" s="130"/>
    </row>
    <row r="45" spans="1:15" ht="15.5" x14ac:dyDescent="0.3">
      <c r="A45" s="162" t="s">
        <v>99</v>
      </c>
      <c r="B45" s="163"/>
      <c r="C45" s="131"/>
      <c r="D45" s="132"/>
      <c r="E45" s="131"/>
      <c r="F45" s="132"/>
      <c r="G45" s="131"/>
      <c r="H45" s="132"/>
      <c r="I45" s="131"/>
      <c r="J45" s="132"/>
      <c r="K45" s="131"/>
      <c r="L45" s="132"/>
      <c r="M45" s="131"/>
      <c r="N45" s="132"/>
      <c r="O45" s="35" t="str">
        <f>IFERROR(AVERAGE(C45:N45),"")</f>
        <v/>
      </c>
    </row>
    <row r="46" spans="1:15" ht="84" x14ac:dyDescent="0.3">
      <c r="A46" s="84" t="s">
        <v>11</v>
      </c>
      <c r="B46" s="87" t="s">
        <v>96</v>
      </c>
      <c r="C46" s="89" t="s">
        <v>101</v>
      </c>
      <c r="D46" s="34" t="s">
        <v>20</v>
      </c>
      <c r="E46" s="89" t="s">
        <v>101</v>
      </c>
      <c r="F46" s="34" t="s">
        <v>20</v>
      </c>
      <c r="G46" s="89" t="s">
        <v>101</v>
      </c>
      <c r="H46" s="34" t="s">
        <v>20</v>
      </c>
      <c r="I46" s="89" t="s">
        <v>101</v>
      </c>
      <c r="J46" s="34" t="s">
        <v>20</v>
      </c>
      <c r="K46" s="89" t="s">
        <v>101</v>
      </c>
      <c r="L46" s="34" t="s">
        <v>20</v>
      </c>
      <c r="M46" s="89" t="s">
        <v>101</v>
      </c>
      <c r="N46" s="34" t="s">
        <v>20</v>
      </c>
    </row>
    <row r="47" spans="1:15" x14ac:dyDescent="0.3">
      <c r="A47" s="85" t="s">
        <v>117</v>
      </c>
      <c r="B47" s="88">
        <v>1</v>
      </c>
      <c r="C47" s="90"/>
      <c r="D47" s="86"/>
      <c r="E47" s="90"/>
      <c r="F47" s="86"/>
      <c r="G47" s="90"/>
      <c r="H47" s="86"/>
      <c r="I47" s="90"/>
      <c r="J47" s="86"/>
      <c r="K47" s="90"/>
      <c r="L47" s="86"/>
      <c r="M47" s="90"/>
      <c r="N47" s="86"/>
    </row>
    <row r="48" spans="1:15" ht="28.5" thickBot="1" x14ac:dyDescent="0.35">
      <c r="A48" s="85" t="s">
        <v>100</v>
      </c>
      <c r="B48" s="88">
        <v>1</v>
      </c>
      <c r="C48" s="91">
        <f>IFERROR($B48/(_xlfn.RANK.EQ(C45,(C45,$O$1:$O44,$O46:$O$57),0)),0)</f>
        <v>0</v>
      </c>
      <c r="D48" s="92" t="s">
        <v>97</v>
      </c>
      <c r="E48" s="91">
        <f>IFERROR($B48/(_xlfn.RANK.EQ(E45,(E45,$O$1:$O44,$O46:$O$57),0)),0)</f>
        <v>0</v>
      </c>
      <c r="F48" s="92" t="s">
        <v>97</v>
      </c>
      <c r="G48" s="91">
        <f>IFERROR($B48/(_xlfn.RANK.EQ(G45,(G45,$O$1:$O44,$O46:$O$57),0)),0)</f>
        <v>0</v>
      </c>
      <c r="H48" s="92" t="s">
        <v>97</v>
      </c>
      <c r="I48" s="91">
        <f>IFERROR($B48/(_xlfn.RANK.EQ(I45,(I45,$O$1:$O44,$O46:$O$57),0)),0)</f>
        <v>0</v>
      </c>
      <c r="J48" s="92" t="s">
        <v>97</v>
      </c>
      <c r="K48" s="91">
        <f>IFERROR($B48/(_xlfn.RANK.EQ(K45,(K45,$O$1:$O44,$O46:$O$57),0)),0)</f>
        <v>0</v>
      </c>
      <c r="L48" s="92" t="s">
        <v>97</v>
      </c>
      <c r="M48" s="91">
        <f>IFERROR($B48/(_xlfn.RANK.EQ(M45,(M45,$O$1:$O44,$O46:$O$57),0)),0)</f>
        <v>0</v>
      </c>
      <c r="N48" s="92" t="s">
        <v>97</v>
      </c>
    </row>
    <row r="49" spans="1:15" ht="16" thickBot="1" x14ac:dyDescent="0.35">
      <c r="A49" s="157" t="s">
        <v>116</v>
      </c>
      <c r="B49" s="158"/>
      <c r="C49" s="159">
        <f>C47+C48+E47+E48+G47+G48+I47+I48+K47+K48+M47+M48</f>
        <v>0</v>
      </c>
      <c r="D49" s="159"/>
      <c r="E49" s="160"/>
      <c r="F49" s="160"/>
      <c r="G49" s="160"/>
      <c r="H49" s="160"/>
      <c r="I49" s="160"/>
      <c r="J49" s="160"/>
      <c r="K49" s="160"/>
      <c r="L49" s="160"/>
      <c r="M49" s="160"/>
      <c r="N49" s="161"/>
    </row>
    <row r="50" spans="1:15" ht="15.5" x14ac:dyDescent="0.3">
      <c r="A50" s="167" t="s">
        <v>17</v>
      </c>
      <c r="B50" s="168"/>
      <c r="C50" s="169">
        <f>איכות!$P$1</f>
        <v>0</v>
      </c>
      <c r="D50" s="170"/>
      <c r="E50" s="170"/>
      <c r="F50" s="170"/>
      <c r="G50" s="170"/>
      <c r="H50" s="170"/>
      <c r="I50" s="170"/>
      <c r="J50" s="170"/>
      <c r="K50" s="170"/>
      <c r="L50" s="170"/>
      <c r="M50" s="170"/>
      <c r="N50" s="130"/>
    </row>
    <row r="51" spans="1:15" ht="16" thickBot="1" x14ac:dyDescent="0.35">
      <c r="A51" s="162" t="s">
        <v>18</v>
      </c>
      <c r="B51" s="164"/>
      <c r="C51" s="165" t="e">
        <f>איכות!$P$2</f>
        <v>#N/A</v>
      </c>
      <c r="D51" s="165"/>
      <c r="E51" s="166"/>
      <c r="F51" s="166"/>
      <c r="G51" s="166"/>
      <c r="H51" s="166"/>
      <c r="I51" s="166"/>
      <c r="J51" s="166"/>
      <c r="K51" s="166"/>
      <c r="L51" s="166"/>
      <c r="M51" s="166"/>
      <c r="N51" s="132"/>
    </row>
    <row r="52" spans="1:15" ht="15.5" x14ac:dyDescent="0.3">
      <c r="A52" s="162" t="s">
        <v>98</v>
      </c>
      <c r="B52" s="163"/>
      <c r="C52" s="149"/>
      <c r="D52" s="130"/>
      <c r="E52" s="149"/>
      <c r="F52" s="130"/>
      <c r="G52" s="149"/>
      <c r="H52" s="130"/>
      <c r="I52" s="149"/>
      <c r="J52" s="130"/>
      <c r="K52" s="149"/>
      <c r="L52" s="130"/>
      <c r="M52" s="149"/>
      <c r="N52" s="130"/>
    </row>
    <row r="53" spans="1:15" ht="15.5" x14ac:dyDescent="0.3">
      <c r="A53" s="162" t="s">
        <v>99</v>
      </c>
      <c r="B53" s="163"/>
      <c r="C53" s="131"/>
      <c r="D53" s="132"/>
      <c r="E53" s="131"/>
      <c r="F53" s="132"/>
      <c r="G53" s="131"/>
      <c r="H53" s="132"/>
      <c r="I53" s="131"/>
      <c r="J53" s="132"/>
      <c r="K53" s="131"/>
      <c r="L53" s="132"/>
      <c r="M53" s="131"/>
      <c r="N53" s="132"/>
      <c r="O53" s="35" t="str">
        <f>IFERROR(AVERAGE(C53:N53),"")</f>
        <v/>
      </c>
    </row>
    <row r="54" spans="1:15" ht="84" x14ac:dyDescent="0.3">
      <c r="A54" s="84" t="s">
        <v>11</v>
      </c>
      <c r="B54" s="87" t="s">
        <v>96</v>
      </c>
      <c r="C54" s="89" t="s">
        <v>101</v>
      </c>
      <c r="D54" s="34" t="s">
        <v>20</v>
      </c>
      <c r="E54" s="89" t="s">
        <v>101</v>
      </c>
      <c r="F54" s="34" t="s">
        <v>20</v>
      </c>
      <c r="G54" s="89" t="s">
        <v>101</v>
      </c>
      <c r="H54" s="34" t="s">
        <v>20</v>
      </c>
      <c r="I54" s="89" t="s">
        <v>101</v>
      </c>
      <c r="J54" s="34" t="s">
        <v>20</v>
      </c>
      <c r="K54" s="89" t="s">
        <v>101</v>
      </c>
      <c r="L54" s="34" t="s">
        <v>20</v>
      </c>
      <c r="M54" s="89" t="s">
        <v>101</v>
      </c>
      <c r="N54" s="34" t="s">
        <v>20</v>
      </c>
    </row>
    <row r="55" spans="1:15" x14ac:dyDescent="0.3">
      <c r="A55" s="85" t="s">
        <v>117</v>
      </c>
      <c r="B55" s="88">
        <v>1</v>
      </c>
      <c r="C55" s="90"/>
      <c r="D55" s="86"/>
      <c r="E55" s="90"/>
      <c r="F55" s="86"/>
      <c r="G55" s="90"/>
      <c r="H55" s="86"/>
      <c r="I55" s="90"/>
      <c r="J55" s="86"/>
      <c r="K55" s="90"/>
      <c r="L55" s="86"/>
      <c r="M55" s="90"/>
      <c r="N55" s="86"/>
    </row>
    <row r="56" spans="1:15" ht="28.5" thickBot="1" x14ac:dyDescent="0.35">
      <c r="A56" s="85" t="s">
        <v>100</v>
      </c>
      <c r="B56" s="88">
        <v>1</v>
      </c>
      <c r="C56" s="91">
        <f>IFERROR($B56/(_xlfn.RANK.EQ(C53,(C53,$O$1:$O52,$O54:$O$57),0)),0)</f>
        <v>0</v>
      </c>
      <c r="D56" s="92" t="s">
        <v>97</v>
      </c>
      <c r="E56" s="91">
        <f>IFERROR($B56/(_xlfn.RANK.EQ(E53,(E53,$O$1:$O52,$O54:$O$57),0)),0)</f>
        <v>0</v>
      </c>
      <c r="F56" s="92" t="s">
        <v>97</v>
      </c>
      <c r="G56" s="91">
        <f>IFERROR($B56/(_xlfn.RANK.EQ(G53,(G53,$O$1:$O52,$O54:$O$57),0)),0)</f>
        <v>0</v>
      </c>
      <c r="H56" s="92" t="s">
        <v>97</v>
      </c>
      <c r="I56" s="91">
        <f>IFERROR($B56/(_xlfn.RANK.EQ(I53,(I53,$O$1:$O52,$O54:$O$57),0)),0)</f>
        <v>0</v>
      </c>
      <c r="J56" s="92" t="s">
        <v>97</v>
      </c>
      <c r="K56" s="91">
        <f>IFERROR($B56/(_xlfn.RANK.EQ(K53,(K53,$O$1:$O52,$O54:$O$57),0)),0)</f>
        <v>0</v>
      </c>
      <c r="L56" s="92" t="s">
        <v>97</v>
      </c>
      <c r="M56" s="91">
        <f>IFERROR($B56/(_xlfn.RANK.EQ(M53,(M53,$O$1:$O52,$O54:$O$57),0)),0)</f>
        <v>0</v>
      </c>
      <c r="N56" s="92" t="s">
        <v>97</v>
      </c>
    </row>
    <row r="57" spans="1:15" ht="16" thickBot="1" x14ac:dyDescent="0.35">
      <c r="A57" s="157" t="s">
        <v>116</v>
      </c>
      <c r="B57" s="158"/>
      <c r="C57" s="159">
        <f>C55+C56+E55+E56+G55+G56+I55+I56+K55+K56+M55+M56</f>
        <v>0</v>
      </c>
      <c r="D57" s="159"/>
      <c r="E57" s="160"/>
      <c r="F57" s="160"/>
      <c r="G57" s="160"/>
      <c r="H57" s="160"/>
      <c r="I57" s="160"/>
      <c r="J57" s="160"/>
      <c r="K57" s="160"/>
      <c r="L57" s="160"/>
      <c r="M57" s="160"/>
      <c r="N57" s="161"/>
    </row>
  </sheetData>
  <mergeCells count="141">
    <mergeCell ref="A1:N1"/>
    <mergeCell ref="A4:B4"/>
    <mergeCell ref="C20:D20"/>
    <mergeCell ref="A20:B20"/>
    <mergeCell ref="A25:B25"/>
    <mergeCell ref="A5:B5"/>
    <mergeCell ref="C3:N3"/>
    <mergeCell ref="C2:N2"/>
    <mergeCell ref="A2:B2"/>
    <mergeCell ref="A3:B3"/>
    <mergeCell ref="C4:D4"/>
    <mergeCell ref="E4:F4"/>
    <mergeCell ref="G4:H4"/>
    <mergeCell ref="I4:J4"/>
    <mergeCell ref="K4:L4"/>
    <mergeCell ref="M4:N4"/>
    <mergeCell ref="M5:N5"/>
    <mergeCell ref="A9:B9"/>
    <mergeCell ref="C9:N9"/>
    <mergeCell ref="A10:B10"/>
    <mergeCell ref="C10:N10"/>
    <mergeCell ref="C5:D5"/>
    <mergeCell ref="E5:F5"/>
    <mergeCell ref="G5:H5"/>
    <mergeCell ref="I5:J5"/>
    <mergeCell ref="K5:L5"/>
    <mergeCell ref="A17:B17"/>
    <mergeCell ref="C17:N17"/>
    <mergeCell ref="A18:B18"/>
    <mergeCell ref="C18:N18"/>
    <mergeCell ref="A19:B19"/>
    <mergeCell ref="C19:N19"/>
    <mergeCell ref="A11:B11"/>
    <mergeCell ref="C11:N11"/>
    <mergeCell ref="M12:N12"/>
    <mergeCell ref="A13:B13"/>
    <mergeCell ref="C13:D13"/>
    <mergeCell ref="E13:F13"/>
    <mergeCell ref="G13:H13"/>
    <mergeCell ref="I13:J13"/>
    <mergeCell ref="K13:L13"/>
    <mergeCell ref="M13:N13"/>
    <mergeCell ref="A12:B12"/>
    <mergeCell ref="C12:D12"/>
    <mergeCell ref="E12:F12"/>
    <mergeCell ref="G12:H12"/>
    <mergeCell ref="I12:J12"/>
    <mergeCell ref="K12:L12"/>
    <mergeCell ref="C25:N25"/>
    <mergeCell ref="I20:J20"/>
    <mergeCell ref="K20:L20"/>
    <mergeCell ref="M20:N20"/>
    <mergeCell ref="A21:B21"/>
    <mergeCell ref="C21:D21"/>
    <mergeCell ref="E21:F21"/>
    <mergeCell ref="G21:H21"/>
    <mergeCell ref="I21:J21"/>
    <mergeCell ref="K21:L21"/>
    <mergeCell ref="M21:N21"/>
    <mergeCell ref="G20:H20"/>
    <mergeCell ref="E20:F20"/>
    <mergeCell ref="A26:B26"/>
    <mergeCell ref="C26:N26"/>
    <mergeCell ref="A27:B27"/>
    <mergeCell ref="C27:N27"/>
    <mergeCell ref="A28:B28"/>
    <mergeCell ref="C28:D28"/>
    <mergeCell ref="E28:F28"/>
    <mergeCell ref="G28:H28"/>
    <mergeCell ref="I28:J28"/>
    <mergeCell ref="K28:L28"/>
    <mergeCell ref="M28:N28"/>
    <mergeCell ref="K29:L29"/>
    <mergeCell ref="M29:N29"/>
    <mergeCell ref="A33:B33"/>
    <mergeCell ref="C33:N33"/>
    <mergeCell ref="A34:B34"/>
    <mergeCell ref="C34:N34"/>
    <mergeCell ref="A29:B29"/>
    <mergeCell ref="C29:D29"/>
    <mergeCell ref="E29:F29"/>
    <mergeCell ref="G29:H29"/>
    <mergeCell ref="I29:J29"/>
    <mergeCell ref="A35:B35"/>
    <mergeCell ref="C35:N35"/>
    <mergeCell ref="A36:B36"/>
    <mergeCell ref="C36:D36"/>
    <mergeCell ref="E36:F36"/>
    <mergeCell ref="G36:H36"/>
    <mergeCell ref="I36:J36"/>
    <mergeCell ref="K36:L36"/>
    <mergeCell ref="M36:N36"/>
    <mergeCell ref="K37:L37"/>
    <mergeCell ref="M37:N37"/>
    <mergeCell ref="A41:B41"/>
    <mergeCell ref="C41:N41"/>
    <mergeCell ref="A42:B42"/>
    <mergeCell ref="C42:N42"/>
    <mergeCell ref="A37:B37"/>
    <mergeCell ref="C37:D37"/>
    <mergeCell ref="E37:F37"/>
    <mergeCell ref="G37:H37"/>
    <mergeCell ref="I37:J37"/>
    <mergeCell ref="A43:B43"/>
    <mergeCell ref="C43:N43"/>
    <mergeCell ref="A44:B44"/>
    <mergeCell ref="C44:D44"/>
    <mergeCell ref="E44:F44"/>
    <mergeCell ref="G44:H44"/>
    <mergeCell ref="I44:J44"/>
    <mergeCell ref="K44:L44"/>
    <mergeCell ref="M44:N44"/>
    <mergeCell ref="K45:L45"/>
    <mergeCell ref="M45:N45"/>
    <mergeCell ref="A49:B49"/>
    <mergeCell ref="C49:N49"/>
    <mergeCell ref="A50:B50"/>
    <mergeCell ref="C50:N50"/>
    <mergeCell ref="A45:B45"/>
    <mergeCell ref="C45:D45"/>
    <mergeCell ref="E45:F45"/>
    <mergeCell ref="G45:H45"/>
    <mergeCell ref="I45:J45"/>
    <mergeCell ref="A51:B51"/>
    <mergeCell ref="C51:N51"/>
    <mergeCell ref="A52:B52"/>
    <mergeCell ref="C52:D52"/>
    <mergeCell ref="E52:F52"/>
    <mergeCell ref="G52:H52"/>
    <mergeCell ref="I52:J52"/>
    <mergeCell ref="K52:L52"/>
    <mergeCell ref="M52:N52"/>
    <mergeCell ref="K53:L53"/>
    <mergeCell ref="M53:N53"/>
    <mergeCell ref="A57:B57"/>
    <mergeCell ref="C57:N57"/>
    <mergeCell ref="A53:B53"/>
    <mergeCell ref="C53:D53"/>
    <mergeCell ref="E53:F53"/>
    <mergeCell ref="G53:H53"/>
    <mergeCell ref="I53:J53"/>
  </mergeCells>
  <conditionalFormatting sqref="C2:C3">
    <cfRule type="containsText" dxfId="389" priority="241" operator="containsText" text="V">
      <formula>NOT(ISERROR(SEARCH("V",C2)))</formula>
    </cfRule>
    <cfRule type="containsText" dxfId="388" priority="242" operator="containsText" text="X">
      <formula>NOT(ISERROR(SEARCH("X",C2)))</formula>
    </cfRule>
  </conditionalFormatting>
  <conditionalFormatting sqref="I13">
    <cfRule type="containsText" dxfId="387" priority="153" operator="containsText" text="V">
      <formula>NOT(ISERROR(SEARCH("V",I13)))</formula>
    </cfRule>
    <cfRule type="containsText" dxfId="386" priority="154" operator="containsText" text="X">
      <formula>NOT(ISERROR(SEARCH("X",I13)))</formula>
    </cfRule>
  </conditionalFormatting>
  <conditionalFormatting sqref="G13">
    <cfRule type="containsText" dxfId="385" priority="149" operator="containsText" text="V">
      <formula>NOT(ISERROR(SEARCH("V",G13)))</formula>
    </cfRule>
    <cfRule type="containsText" dxfId="384" priority="150" operator="containsText" text="X">
      <formula>NOT(ISERROR(SEARCH("X",G13)))</formula>
    </cfRule>
  </conditionalFormatting>
  <conditionalFormatting sqref="G12">
    <cfRule type="containsText" dxfId="383" priority="151" operator="containsText" text="V">
      <formula>NOT(ISERROR(SEARCH("V",G12)))</formula>
    </cfRule>
    <cfRule type="containsText" dxfId="382" priority="152" operator="containsText" text="X">
      <formula>NOT(ISERROR(SEARCH("X",G12)))</formula>
    </cfRule>
  </conditionalFormatting>
  <conditionalFormatting sqref="A2:A3">
    <cfRule type="containsText" dxfId="381" priority="231" operator="containsText" text="V">
      <formula>NOT(ISERROR(SEARCH("V",A2)))</formula>
    </cfRule>
    <cfRule type="containsText" dxfId="380" priority="232" operator="containsText" text="X">
      <formula>NOT(ISERROR(SEARCH("X",A2)))</formula>
    </cfRule>
  </conditionalFormatting>
  <conditionalFormatting sqref="A4:A5">
    <cfRule type="containsText" dxfId="379" priority="229" operator="containsText" text="V">
      <formula>NOT(ISERROR(SEARCH("V",A4)))</formula>
    </cfRule>
    <cfRule type="containsText" dxfId="378" priority="230" operator="containsText" text="X">
      <formula>NOT(ISERROR(SEARCH("X",A4)))</formula>
    </cfRule>
  </conditionalFormatting>
  <conditionalFormatting sqref="C4">
    <cfRule type="containsText" dxfId="377" priority="227" operator="containsText" text="V">
      <formula>NOT(ISERROR(SEARCH("V",C4)))</formula>
    </cfRule>
    <cfRule type="containsText" dxfId="376" priority="228" operator="containsText" text="X">
      <formula>NOT(ISERROR(SEARCH("X",C4)))</formula>
    </cfRule>
  </conditionalFormatting>
  <conditionalFormatting sqref="C5">
    <cfRule type="containsText" dxfId="375" priority="225" operator="containsText" text="V">
      <formula>NOT(ISERROR(SEARCH("V",C5)))</formula>
    </cfRule>
    <cfRule type="containsText" dxfId="374" priority="226" operator="containsText" text="X">
      <formula>NOT(ISERROR(SEARCH("X",C5)))</formula>
    </cfRule>
  </conditionalFormatting>
  <conditionalFormatting sqref="A9">
    <cfRule type="containsText" dxfId="373" priority="223" operator="containsText" text="V">
      <formula>NOT(ISERROR(SEARCH("V",A9)))</formula>
    </cfRule>
    <cfRule type="containsText" dxfId="372" priority="224" operator="containsText" text="X">
      <formula>NOT(ISERROR(SEARCH("X",A9)))</formula>
    </cfRule>
  </conditionalFormatting>
  <conditionalFormatting sqref="C10:C11">
    <cfRule type="containsText" dxfId="371" priority="221" operator="containsText" text="V">
      <formula>NOT(ISERROR(SEARCH("V",C10)))</formula>
    </cfRule>
    <cfRule type="containsText" dxfId="370" priority="222" operator="containsText" text="X">
      <formula>NOT(ISERROR(SEARCH("X",C10)))</formula>
    </cfRule>
  </conditionalFormatting>
  <conditionalFormatting sqref="A10:A11">
    <cfRule type="containsText" dxfId="369" priority="219" operator="containsText" text="V">
      <formula>NOT(ISERROR(SEARCH("V",A10)))</formula>
    </cfRule>
    <cfRule type="containsText" dxfId="368" priority="220" operator="containsText" text="X">
      <formula>NOT(ISERROR(SEARCH("X",A10)))</formula>
    </cfRule>
  </conditionalFormatting>
  <conditionalFormatting sqref="A12:A13">
    <cfRule type="containsText" dxfId="367" priority="217" operator="containsText" text="V">
      <formula>NOT(ISERROR(SEARCH("V",A12)))</formula>
    </cfRule>
    <cfRule type="containsText" dxfId="366" priority="218" operator="containsText" text="X">
      <formula>NOT(ISERROR(SEARCH("X",A12)))</formula>
    </cfRule>
  </conditionalFormatting>
  <conditionalFormatting sqref="C12">
    <cfRule type="containsText" dxfId="365" priority="215" operator="containsText" text="V">
      <formula>NOT(ISERROR(SEARCH("V",C12)))</formula>
    </cfRule>
    <cfRule type="containsText" dxfId="364" priority="216" operator="containsText" text="X">
      <formula>NOT(ISERROR(SEARCH("X",C12)))</formula>
    </cfRule>
  </conditionalFormatting>
  <conditionalFormatting sqref="C13">
    <cfRule type="containsText" dxfId="363" priority="213" operator="containsText" text="V">
      <formula>NOT(ISERROR(SEARCH("V",C13)))</formula>
    </cfRule>
    <cfRule type="containsText" dxfId="362" priority="214" operator="containsText" text="X">
      <formula>NOT(ISERROR(SEARCH("X",C13)))</formula>
    </cfRule>
  </conditionalFormatting>
  <conditionalFormatting sqref="A17">
    <cfRule type="containsText" dxfId="361" priority="211" operator="containsText" text="V">
      <formula>NOT(ISERROR(SEARCH("V",A17)))</formula>
    </cfRule>
    <cfRule type="containsText" dxfId="360" priority="212" operator="containsText" text="X">
      <formula>NOT(ISERROR(SEARCH("X",A17)))</formula>
    </cfRule>
  </conditionalFormatting>
  <conditionalFormatting sqref="A18:A19">
    <cfRule type="containsText" dxfId="359" priority="207" operator="containsText" text="V">
      <formula>NOT(ISERROR(SEARCH("V",A18)))</formula>
    </cfRule>
    <cfRule type="containsText" dxfId="358" priority="208" operator="containsText" text="X">
      <formula>NOT(ISERROR(SEARCH("X",A18)))</formula>
    </cfRule>
  </conditionalFormatting>
  <conditionalFormatting sqref="A20:A21">
    <cfRule type="containsText" dxfId="357" priority="205" operator="containsText" text="V">
      <formula>NOT(ISERROR(SEARCH("V",A20)))</formula>
    </cfRule>
    <cfRule type="containsText" dxfId="356" priority="206" operator="containsText" text="X">
      <formula>NOT(ISERROR(SEARCH("X",A20)))</formula>
    </cfRule>
  </conditionalFormatting>
  <conditionalFormatting sqref="C20">
    <cfRule type="containsText" dxfId="355" priority="203" operator="containsText" text="V">
      <formula>NOT(ISERROR(SEARCH("V",C20)))</formula>
    </cfRule>
    <cfRule type="containsText" dxfId="354" priority="204" operator="containsText" text="X">
      <formula>NOT(ISERROR(SEARCH("X",C20)))</formula>
    </cfRule>
  </conditionalFormatting>
  <conditionalFormatting sqref="C21">
    <cfRule type="containsText" dxfId="353" priority="201" operator="containsText" text="V">
      <formula>NOT(ISERROR(SEARCH("V",C21)))</formula>
    </cfRule>
    <cfRule type="containsText" dxfId="352" priority="202" operator="containsText" text="X">
      <formula>NOT(ISERROR(SEARCH("X",C21)))</formula>
    </cfRule>
  </conditionalFormatting>
  <conditionalFormatting sqref="A25">
    <cfRule type="containsText" dxfId="351" priority="199" operator="containsText" text="V">
      <formula>NOT(ISERROR(SEARCH("V",A25)))</formula>
    </cfRule>
    <cfRule type="containsText" dxfId="350" priority="200" operator="containsText" text="X">
      <formula>NOT(ISERROR(SEARCH("X",A25)))</formula>
    </cfRule>
  </conditionalFormatting>
  <conditionalFormatting sqref="E21">
    <cfRule type="containsText" dxfId="349" priority="137" operator="containsText" text="V">
      <formula>NOT(ISERROR(SEARCH("V",E21)))</formula>
    </cfRule>
    <cfRule type="containsText" dxfId="348" priority="138" operator="containsText" text="X">
      <formula>NOT(ISERROR(SEARCH("X",E21)))</formula>
    </cfRule>
  </conditionalFormatting>
  <conditionalFormatting sqref="E4">
    <cfRule type="containsText" dxfId="347" priority="195" operator="containsText" text="V">
      <formula>NOT(ISERROR(SEARCH("V",E4)))</formula>
    </cfRule>
    <cfRule type="containsText" dxfId="346" priority="196" operator="containsText" text="X">
      <formula>NOT(ISERROR(SEARCH("X",E4)))</formula>
    </cfRule>
  </conditionalFormatting>
  <conditionalFormatting sqref="E5">
    <cfRule type="containsText" dxfId="345" priority="193" operator="containsText" text="V">
      <formula>NOT(ISERROR(SEARCH("V",E5)))</formula>
    </cfRule>
    <cfRule type="containsText" dxfId="344" priority="194" operator="containsText" text="X">
      <formula>NOT(ISERROR(SEARCH("X",E5)))</formula>
    </cfRule>
  </conditionalFormatting>
  <conditionalFormatting sqref="G4">
    <cfRule type="containsText" dxfId="343" priority="191" operator="containsText" text="V">
      <formula>NOT(ISERROR(SEARCH("V",G4)))</formula>
    </cfRule>
    <cfRule type="containsText" dxfId="342" priority="192" operator="containsText" text="X">
      <formula>NOT(ISERROR(SEARCH("X",G4)))</formula>
    </cfRule>
  </conditionalFormatting>
  <conditionalFormatting sqref="G5">
    <cfRule type="containsText" dxfId="341" priority="189" operator="containsText" text="V">
      <formula>NOT(ISERROR(SEARCH("V",G5)))</formula>
    </cfRule>
    <cfRule type="containsText" dxfId="340" priority="190" operator="containsText" text="X">
      <formula>NOT(ISERROR(SEARCH("X",G5)))</formula>
    </cfRule>
  </conditionalFormatting>
  <conditionalFormatting sqref="I4">
    <cfRule type="containsText" dxfId="339" priority="187" operator="containsText" text="V">
      <formula>NOT(ISERROR(SEARCH("V",I4)))</formula>
    </cfRule>
    <cfRule type="containsText" dxfId="338" priority="188" operator="containsText" text="X">
      <formula>NOT(ISERROR(SEARCH("X",I4)))</formula>
    </cfRule>
  </conditionalFormatting>
  <conditionalFormatting sqref="I5">
    <cfRule type="containsText" dxfId="337" priority="185" operator="containsText" text="V">
      <formula>NOT(ISERROR(SEARCH("V",I5)))</formula>
    </cfRule>
    <cfRule type="containsText" dxfId="336" priority="186" operator="containsText" text="X">
      <formula>NOT(ISERROR(SEARCH("X",I5)))</formula>
    </cfRule>
  </conditionalFormatting>
  <conditionalFormatting sqref="K4">
    <cfRule type="containsText" dxfId="335" priority="183" operator="containsText" text="V">
      <formula>NOT(ISERROR(SEARCH("V",K4)))</formula>
    </cfRule>
    <cfRule type="containsText" dxfId="334" priority="184" operator="containsText" text="X">
      <formula>NOT(ISERROR(SEARCH("X",K4)))</formula>
    </cfRule>
  </conditionalFormatting>
  <conditionalFormatting sqref="K5">
    <cfRule type="containsText" dxfId="333" priority="181" operator="containsText" text="V">
      <formula>NOT(ISERROR(SEARCH("V",K5)))</formula>
    </cfRule>
    <cfRule type="containsText" dxfId="332" priority="182" operator="containsText" text="X">
      <formula>NOT(ISERROR(SEARCH("X",K5)))</formula>
    </cfRule>
  </conditionalFormatting>
  <conditionalFormatting sqref="M4">
    <cfRule type="containsText" dxfId="331" priority="179" operator="containsText" text="V">
      <formula>NOT(ISERROR(SEARCH("V",M4)))</formula>
    </cfRule>
    <cfRule type="containsText" dxfId="330" priority="180" operator="containsText" text="X">
      <formula>NOT(ISERROR(SEARCH("X",M4)))</formula>
    </cfRule>
  </conditionalFormatting>
  <conditionalFormatting sqref="M5">
    <cfRule type="containsText" dxfId="329" priority="177" operator="containsText" text="V">
      <formula>NOT(ISERROR(SEARCH("V",M5)))</formula>
    </cfRule>
    <cfRule type="containsText" dxfId="328" priority="178" operator="containsText" text="X">
      <formula>NOT(ISERROR(SEARCH("X",M5)))</formula>
    </cfRule>
  </conditionalFormatting>
  <conditionalFormatting sqref="M12">
    <cfRule type="containsText" dxfId="327" priority="175" operator="containsText" text="V">
      <formula>NOT(ISERROR(SEARCH("V",M12)))</formula>
    </cfRule>
    <cfRule type="containsText" dxfId="326" priority="176" operator="containsText" text="X">
      <formula>NOT(ISERROR(SEARCH("X",M12)))</formula>
    </cfRule>
  </conditionalFormatting>
  <conditionalFormatting sqref="M13">
    <cfRule type="containsText" dxfId="325" priority="173" operator="containsText" text="V">
      <formula>NOT(ISERROR(SEARCH("V",M13)))</formula>
    </cfRule>
    <cfRule type="containsText" dxfId="324" priority="174" operator="containsText" text="X">
      <formula>NOT(ISERROR(SEARCH("X",M13)))</formula>
    </cfRule>
  </conditionalFormatting>
  <conditionalFormatting sqref="M20">
    <cfRule type="containsText" dxfId="323" priority="171" operator="containsText" text="V">
      <formula>NOT(ISERROR(SEARCH("V",M20)))</formula>
    </cfRule>
    <cfRule type="containsText" dxfId="322" priority="172" operator="containsText" text="X">
      <formula>NOT(ISERROR(SEARCH("X",M20)))</formula>
    </cfRule>
  </conditionalFormatting>
  <conditionalFormatting sqref="M21">
    <cfRule type="containsText" dxfId="321" priority="169" operator="containsText" text="V">
      <formula>NOT(ISERROR(SEARCH("V",M21)))</formula>
    </cfRule>
    <cfRule type="containsText" dxfId="320" priority="170" operator="containsText" text="X">
      <formula>NOT(ISERROR(SEARCH("X",M21)))</formula>
    </cfRule>
  </conditionalFormatting>
  <conditionalFormatting sqref="K20">
    <cfRule type="containsText" dxfId="319" priority="167" operator="containsText" text="V">
      <formula>NOT(ISERROR(SEARCH("V",K20)))</formula>
    </cfRule>
    <cfRule type="containsText" dxfId="318" priority="168" operator="containsText" text="X">
      <formula>NOT(ISERROR(SEARCH("X",K20)))</formula>
    </cfRule>
  </conditionalFormatting>
  <conditionalFormatting sqref="K21">
    <cfRule type="containsText" dxfId="317" priority="165" operator="containsText" text="V">
      <formula>NOT(ISERROR(SEARCH("V",K21)))</formula>
    </cfRule>
    <cfRule type="containsText" dxfId="316" priority="166" operator="containsText" text="X">
      <formula>NOT(ISERROR(SEARCH("X",K21)))</formula>
    </cfRule>
  </conditionalFormatting>
  <conditionalFormatting sqref="I20">
    <cfRule type="containsText" dxfId="315" priority="163" operator="containsText" text="V">
      <formula>NOT(ISERROR(SEARCH("V",I20)))</formula>
    </cfRule>
    <cfRule type="containsText" dxfId="314" priority="164" operator="containsText" text="X">
      <formula>NOT(ISERROR(SEARCH("X",I20)))</formula>
    </cfRule>
  </conditionalFormatting>
  <conditionalFormatting sqref="I21">
    <cfRule type="containsText" dxfId="313" priority="161" operator="containsText" text="V">
      <formula>NOT(ISERROR(SEARCH("V",I21)))</formula>
    </cfRule>
    <cfRule type="containsText" dxfId="312" priority="162" operator="containsText" text="X">
      <formula>NOT(ISERROR(SEARCH("X",I21)))</formula>
    </cfRule>
  </conditionalFormatting>
  <conditionalFormatting sqref="K12">
    <cfRule type="containsText" dxfId="311" priority="159" operator="containsText" text="V">
      <formula>NOT(ISERROR(SEARCH("V",K12)))</formula>
    </cfRule>
    <cfRule type="containsText" dxfId="310" priority="160" operator="containsText" text="X">
      <formula>NOT(ISERROR(SEARCH("X",K12)))</formula>
    </cfRule>
  </conditionalFormatting>
  <conditionalFormatting sqref="K13">
    <cfRule type="containsText" dxfId="309" priority="157" operator="containsText" text="V">
      <formula>NOT(ISERROR(SEARCH("V",K13)))</formula>
    </cfRule>
    <cfRule type="containsText" dxfId="308" priority="158" operator="containsText" text="X">
      <formula>NOT(ISERROR(SEARCH("X",K13)))</formula>
    </cfRule>
  </conditionalFormatting>
  <conditionalFormatting sqref="I12">
    <cfRule type="containsText" dxfId="307" priority="155" operator="containsText" text="V">
      <formula>NOT(ISERROR(SEARCH("V",I12)))</formula>
    </cfRule>
    <cfRule type="containsText" dxfId="306" priority="156" operator="containsText" text="X">
      <formula>NOT(ISERROR(SEARCH("X",I12)))</formula>
    </cfRule>
  </conditionalFormatting>
  <conditionalFormatting sqref="G20">
    <cfRule type="containsText" dxfId="305" priority="147" operator="containsText" text="V">
      <formula>NOT(ISERROR(SEARCH("V",G20)))</formula>
    </cfRule>
    <cfRule type="containsText" dxfId="304" priority="148" operator="containsText" text="X">
      <formula>NOT(ISERROR(SEARCH("X",G20)))</formula>
    </cfRule>
  </conditionalFormatting>
  <conditionalFormatting sqref="G21">
    <cfRule type="containsText" dxfId="303" priority="145" operator="containsText" text="V">
      <formula>NOT(ISERROR(SEARCH("V",G21)))</formula>
    </cfRule>
    <cfRule type="containsText" dxfId="302" priority="146" operator="containsText" text="X">
      <formula>NOT(ISERROR(SEARCH("X",G21)))</formula>
    </cfRule>
  </conditionalFormatting>
  <conditionalFormatting sqref="E12">
    <cfRule type="containsText" dxfId="301" priority="143" operator="containsText" text="V">
      <formula>NOT(ISERROR(SEARCH("V",E12)))</formula>
    </cfRule>
    <cfRule type="containsText" dxfId="300" priority="144" operator="containsText" text="X">
      <formula>NOT(ISERROR(SEARCH("X",E12)))</formula>
    </cfRule>
  </conditionalFormatting>
  <conditionalFormatting sqref="E13">
    <cfRule type="containsText" dxfId="299" priority="141" operator="containsText" text="V">
      <formula>NOT(ISERROR(SEARCH("V",E13)))</formula>
    </cfRule>
    <cfRule type="containsText" dxfId="298" priority="142" operator="containsText" text="X">
      <formula>NOT(ISERROR(SEARCH("X",E13)))</formula>
    </cfRule>
  </conditionalFormatting>
  <conditionalFormatting sqref="E20">
    <cfRule type="containsText" dxfId="297" priority="139" operator="containsText" text="V">
      <formula>NOT(ISERROR(SEARCH("V",E20)))</formula>
    </cfRule>
    <cfRule type="containsText" dxfId="296" priority="140" operator="containsText" text="X">
      <formula>NOT(ISERROR(SEARCH("X",E20)))</formula>
    </cfRule>
  </conditionalFormatting>
  <conditionalFormatting sqref="A28:A29">
    <cfRule type="containsText" dxfId="295" priority="131" operator="containsText" text="V">
      <formula>NOT(ISERROR(SEARCH("V",A28)))</formula>
    </cfRule>
    <cfRule type="containsText" dxfId="294" priority="132" operator="containsText" text="X">
      <formula>NOT(ISERROR(SEARCH("X",A28)))</formula>
    </cfRule>
  </conditionalFormatting>
  <conditionalFormatting sqref="I37">
    <cfRule type="containsText" dxfId="293" priority="57" operator="containsText" text="V">
      <formula>NOT(ISERROR(SEARCH("V",I37)))</formula>
    </cfRule>
    <cfRule type="containsText" dxfId="292" priority="58" operator="containsText" text="X">
      <formula>NOT(ISERROR(SEARCH("X",I37)))</formula>
    </cfRule>
  </conditionalFormatting>
  <conditionalFormatting sqref="G37">
    <cfRule type="containsText" dxfId="291" priority="53" operator="containsText" text="V">
      <formula>NOT(ISERROR(SEARCH("V",G37)))</formula>
    </cfRule>
    <cfRule type="containsText" dxfId="290" priority="54" operator="containsText" text="X">
      <formula>NOT(ISERROR(SEARCH("X",G37)))</formula>
    </cfRule>
  </conditionalFormatting>
  <conditionalFormatting sqref="G36">
    <cfRule type="containsText" dxfId="289" priority="55" operator="containsText" text="V">
      <formula>NOT(ISERROR(SEARCH("V",G36)))</formula>
    </cfRule>
    <cfRule type="containsText" dxfId="288" priority="56" operator="containsText" text="X">
      <formula>NOT(ISERROR(SEARCH("X",G36)))</formula>
    </cfRule>
  </conditionalFormatting>
  <conditionalFormatting sqref="A26:A27">
    <cfRule type="containsText" dxfId="287" priority="133" operator="containsText" text="V">
      <formula>NOT(ISERROR(SEARCH("V",A26)))</formula>
    </cfRule>
    <cfRule type="containsText" dxfId="286" priority="134" operator="containsText" text="X">
      <formula>NOT(ISERROR(SEARCH("X",A26)))</formula>
    </cfRule>
  </conditionalFormatting>
  <conditionalFormatting sqref="C28">
    <cfRule type="containsText" dxfId="285" priority="129" operator="containsText" text="V">
      <formula>NOT(ISERROR(SEARCH("V",C28)))</formula>
    </cfRule>
    <cfRule type="containsText" dxfId="284" priority="130" operator="containsText" text="X">
      <formula>NOT(ISERROR(SEARCH("X",C28)))</formula>
    </cfRule>
  </conditionalFormatting>
  <conditionalFormatting sqref="C29">
    <cfRule type="containsText" dxfId="283" priority="127" operator="containsText" text="V">
      <formula>NOT(ISERROR(SEARCH("V",C29)))</formula>
    </cfRule>
    <cfRule type="containsText" dxfId="282" priority="128" operator="containsText" text="X">
      <formula>NOT(ISERROR(SEARCH("X",C29)))</formula>
    </cfRule>
  </conditionalFormatting>
  <conditionalFormatting sqref="A33">
    <cfRule type="containsText" dxfId="281" priority="125" operator="containsText" text="V">
      <formula>NOT(ISERROR(SEARCH("V",A33)))</formula>
    </cfRule>
    <cfRule type="containsText" dxfId="280" priority="126" operator="containsText" text="X">
      <formula>NOT(ISERROR(SEARCH("X",A33)))</formula>
    </cfRule>
  </conditionalFormatting>
  <conditionalFormatting sqref="C36">
    <cfRule type="containsText" dxfId="279" priority="117" operator="containsText" text="V">
      <formula>NOT(ISERROR(SEARCH("V",C36)))</formula>
    </cfRule>
    <cfRule type="containsText" dxfId="278" priority="118" operator="containsText" text="X">
      <formula>NOT(ISERROR(SEARCH("X",C36)))</formula>
    </cfRule>
  </conditionalFormatting>
  <conditionalFormatting sqref="A34:A35">
    <cfRule type="containsText" dxfId="277" priority="121" operator="containsText" text="V">
      <formula>NOT(ISERROR(SEARCH("V",A34)))</formula>
    </cfRule>
    <cfRule type="containsText" dxfId="276" priority="122" operator="containsText" text="X">
      <formula>NOT(ISERROR(SEARCH("X",A34)))</formula>
    </cfRule>
  </conditionalFormatting>
  <conditionalFormatting sqref="A36:A37">
    <cfRule type="containsText" dxfId="275" priority="119" operator="containsText" text="V">
      <formula>NOT(ISERROR(SEARCH("V",A36)))</formula>
    </cfRule>
    <cfRule type="containsText" dxfId="274" priority="120" operator="containsText" text="X">
      <formula>NOT(ISERROR(SEARCH("X",A36)))</formula>
    </cfRule>
  </conditionalFormatting>
  <conditionalFormatting sqref="C37">
    <cfRule type="containsText" dxfId="273" priority="115" operator="containsText" text="V">
      <formula>NOT(ISERROR(SEARCH("V",C37)))</formula>
    </cfRule>
    <cfRule type="containsText" dxfId="272" priority="116" operator="containsText" text="X">
      <formula>NOT(ISERROR(SEARCH("X",C37)))</formula>
    </cfRule>
  </conditionalFormatting>
  <conditionalFormatting sqref="A41">
    <cfRule type="containsText" dxfId="271" priority="113" operator="containsText" text="V">
      <formula>NOT(ISERROR(SEARCH("V",A41)))</formula>
    </cfRule>
    <cfRule type="containsText" dxfId="270" priority="114" operator="containsText" text="X">
      <formula>NOT(ISERROR(SEARCH("X",A41)))</formula>
    </cfRule>
  </conditionalFormatting>
  <conditionalFormatting sqref="C45">
    <cfRule type="containsText" dxfId="269" priority="103" operator="containsText" text="V">
      <formula>NOT(ISERROR(SEARCH("V",C45)))</formula>
    </cfRule>
    <cfRule type="containsText" dxfId="268" priority="104" operator="containsText" text="X">
      <formula>NOT(ISERROR(SEARCH("X",C45)))</formula>
    </cfRule>
  </conditionalFormatting>
  <conditionalFormatting sqref="A42:A43">
    <cfRule type="containsText" dxfId="267" priority="109" operator="containsText" text="V">
      <formula>NOT(ISERROR(SEARCH("V",A42)))</formula>
    </cfRule>
    <cfRule type="containsText" dxfId="266" priority="110" operator="containsText" text="X">
      <formula>NOT(ISERROR(SEARCH("X",A42)))</formula>
    </cfRule>
  </conditionalFormatting>
  <conditionalFormatting sqref="A44:A45">
    <cfRule type="containsText" dxfId="265" priority="107" operator="containsText" text="V">
      <formula>NOT(ISERROR(SEARCH("V",A44)))</formula>
    </cfRule>
    <cfRule type="containsText" dxfId="264" priority="108" operator="containsText" text="X">
      <formula>NOT(ISERROR(SEARCH("X",A44)))</formula>
    </cfRule>
  </conditionalFormatting>
  <conditionalFormatting sqref="C44">
    <cfRule type="containsText" dxfId="263" priority="105" operator="containsText" text="V">
      <formula>NOT(ISERROR(SEARCH("V",C44)))</formula>
    </cfRule>
    <cfRule type="containsText" dxfId="262" priority="106" operator="containsText" text="X">
      <formula>NOT(ISERROR(SEARCH("X",C44)))</formula>
    </cfRule>
  </conditionalFormatting>
  <conditionalFormatting sqref="A49">
    <cfRule type="containsText" dxfId="261" priority="101" operator="containsText" text="V">
      <formula>NOT(ISERROR(SEARCH("V",A49)))</formula>
    </cfRule>
    <cfRule type="containsText" dxfId="260" priority="102" operator="containsText" text="X">
      <formula>NOT(ISERROR(SEARCH("X",A49)))</formula>
    </cfRule>
  </conditionalFormatting>
  <conditionalFormatting sqref="E45">
    <cfRule type="containsText" dxfId="259" priority="41" operator="containsText" text="V">
      <formula>NOT(ISERROR(SEARCH("V",E45)))</formula>
    </cfRule>
    <cfRule type="containsText" dxfId="258" priority="42" operator="containsText" text="X">
      <formula>NOT(ISERROR(SEARCH("X",E45)))</formula>
    </cfRule>
  </conditionalFormatting>
  <conditionalFormatting sqref="E28">
    <cfRule type="containsText" dxfId="257" priority="99" operator="containsText" text="V">
      <formula>NOT(ISERROR(SEARCH("V",E28)))</formula>
    </cfRule>
    <cfRule type="containsText" dxfId="256" priority="100" operator="containsText" text="X">
      <formula>NOT(ISERROR(SEARCH("X",E28)))</formula>
    </cfRule>
  </conditionalFormatting>
  <conditionalFormatting sqref="E29">
    <cfRule type="containsText" dxfId="255" priority="97" operator="containsText" text="V">
      <formula>NOT(ISERROR(SEARCH("V",E29)))</formula>
    </cfRule>
    <cfRule type="containsText" dxfId="254" priority="98" operator="containsText" text="X">
      <formula>NOT(ISERROR(SEARCH("X",E29)))</formula>
    </cfRule>
  </conditionalFormatting>
  <conditionalFormatting sqref="G28">
    <cfRule type="containsText" dxfId="253" priority="95" operator="containsText" text="V">
      <formula>NOT(ISERROR(SEARCH("V",G28)))</formula>
    </cfRule>
    <cfRule type="containsText" dxfId="252" priority="96" operator="containsText" text="X">
      <formula>NOT(ISERROR(SEARCH("X",G28)))</formula>
    </cfRule>
  </conditionalFormatting>
  <conditionalFormatting sqref="G29">
    <cfRule type="containsText" dxfId="251" priority="93" operator="containsText" text="V">
      <formula>NOT(ISERROR(SEARCH("V",G29)))</formula>
    </cfRule>
    <cfRule type="containsText" dxfId="250" priority="94" operator="containsText" text="X">
      <formula>NOT(ISERROR(SEARCH("X",G29)))</formula>
    </cfRule>
  </conditionalFormatting>
  <conditionalFormatting sqref="I28">
    <cfRule type="containsText" dxfId="249" priority="91" operator="containsText" text="V">
      <formula>NOT(ISERROR(SEARCH("V",I28)))</formula>
    </cfRule>
    <cfRule type="containsText" dxfId="248" priority="92" operator="containsText" text="X">
      <formula>NOT(ISERROR(SEARCH("X",I28)))</formula>
    </cfRule>
  </conditionalFormatting>
  <conditionalFormatting sqref="I29">
    <cfRule type="containsText" dxfId="247" priority="89" operator="containsText" text="V">
      <formula>NOT(ISERROR(SEARCH("V",I29)))</formula>
    </cfRule>
    <cfRule type="containsText" dxfId="246" priority="90" operator="containsText" text="X">
      <formula>NOT(ISERROR(SEARCH("X",I29)))</formula>
    </cfRule>
  </conditionalFormatting>
  <conditionalFormatting sqref="K28">
    <cfRule type="containsText" dxfId="245" priority="87" operator="containsText" text="V">
      <formula>NOT(ISERROR(SEARCH("V",K28)))</formula>
    </cfRule>
    <cfRule type="containsText" dxfId="244" priority="88" operator="containsText" text="X">
      <formula>NOT(ISERROR(SEARCH("X",K28)))</formula>
    </cfRule>
  </conditionalFormatting>
  <conditionalFormatting sqref="K29">
    <cfRule type="containsText" dxfId="243" priority="85" operator="containsText" text="V">
      <formula>NOT(ISERROR(SEARCH("V",K29)))</formula>
    </cfRule>
    <cfRule type="containsText" dxfId="242" priority="86" operator="containsText" text="X">
      <formula>NOT(ISERROR(SEARCH("X",K29)))</formula>
    </cfRule>
  </conditionalFormatting>
  <conditionalFormatting sqref="M28">
    <cfRule type="containsText" dxfId="241" priority="83" operator="containsText" text="V">
      <formula>NOT(ISERROR(SEARCH("V",M28)))</formula>
    </cfRule>
    <cfRule type="containsText" dxfId="240" priority="84" operator="containsText" text="X">
      <formula>NOT(ISERROR(SEARCH("X",M28)))</formula>
    </cfRule>
  </conditionalFormatting>
  <conditionalFormatting sqref="M29">
    <cfRule type="containsText" dxfId="239" priority="81" operator="containsText" text="V">
      <formula>NOT(ISERROR(SEARCH("V",M29)))</formula>
    </cfRule>
    <cfRule type="containsText" dxfId="238" priority="82" operator="containsText" text="X">
      <formula>NOT(ISERROR(SEARCH("X",M29)))</formula>
    </cfRule>
  </conditionalFormatting>
  <conditionalFormatting sqref="M36">
    <cfRule type="containsText" dxfId="237" priority="79" operator="containsText" text="V">
      <formula>NOT(ISERROR(SEARCH("V",M36)))</formula>
    </cfRule>
    <cfRule type="containsText" dxfId="236" priority="80" operator="containsText" text="X">
      <formula>NOT(ISERROR(SEARCH("X",M36)))</formula>
    </cfRule>
  </conditionalFormatting>
  <conditionalFormatting sqref="M37">
    <cfRule type="containsText" dxfId="235" priority="77" operator="containsText" text="V">
      <formula>NOT(ISERROR(SEARCH("V",M37)))</formula>
    </cfRule>
    <cfRule type="containsText" dxfId="234" priority="78" operator="containsText" text="X">
      <formula>NOT(ISERROR(SEARCH("X",M37)))</formula>
    </cfRule>
  </conditionalFormatting>
  <conditionalFormatting sqref="M44">
    <cfRule type="containsText" dxfId="233" priority="75" operator="containsText" text="V">
      <formula>NOT(ISERROR(SEARCH("V",M44)))</formula>
    </cfRule>
    <cfRule type="containsText" dxfId="232" priority="76" operator="containsText" text="X">
      <formula>NOT(ISERROR(SEARCH("X",M44)))</formula>
    </cfRule>
  </conditionalFormatting>
  <conditionalFormatting sqref="M45">
    <cfRule type="containsText" dxfId="231" priority="73" operator="containsText" text="V">
      <formula>NOT(ISERROR(SEARCH("V",M45)))</formula>
    </cfRule>
    <cfRule type="containsText" dxfId="230" priority="74" operator="containsText" text="X">
      <formula>NOT(ISERROR(SEARCH("X",M45)))</formula>
    </cfRule>
  </conditionalFormatting>
  <conditionalFormatting sqref="K44">
    <cfRule type="containsText" dxfId="229" priority="71" operator="containsText" text="V">
      <formula>NOT(ISERROR(SEARCH("V",K44)))</formula>
    </cfRule>
    <cfRule type="containsText" dxfId="228" priority="72" operator="containsText" text="X">
      <formula>NOT(ISERROR(SEARCH("X",K44)))</formula>
    </cfRule>
  </conditionalFormatting>
  <conditionalFormatting sqref="K45">
    <cfRule type="containsText" dxfId="227" priority="69" operator="containsText" text="V">
      <formula>NOT(ISERROR(SEARCH("V",K45)))</formula>
    </cfRule>
    <cfRule type="containsText" dxfId="226" priority="70" operator="containsText" text="X">
      <formula>NOT(ISERROR(SEARCH("X",K45)))</formula>
    </cfRule>
  </conditionalFormatting>
  <conditionalFormatting sqref="I44">
    <cfRule type="containsText" dxfId="225" priority="67" operator="containsText" text="V">
      <formula>NOT(ISERROR(SEARCH("V",I44)))</formula>
    </cfRule>
    <cfRule type="containsText" dxfId="224" priority="68" operator="containsText" text="X">
      <formula>NOT(ISERROR(SEARCH("X",I44)))</formula>
    </cfRule>
  </conditionalFormatting>
  <conditionalFormatting sqref="I45">
    <cfRule type="containsText" dxfId="223" priority="65" operator="containsText" text="V">
      <formula>NOT(ISERROR(SEARCH("V",I45)))</formula>
    </cfRule>
    <cfRule type="containsText" dxfId="222" priority="66" operator="containsText" text="X">
      <formula>NOT(ISERROR(SEARCH("X",I45)))</formula>
    </cfRule>
  </conditionalFormatting>
  <conditionalFormatting sqref="K36">
    <cfRule type="containsText" dxfId="221" priority="63" operator="containsText" text="V">
      <formula>NOT(ISERROR(SEARCH("V",K36)))</formula>
    </cfRule>
    <cfRule type="containsText" dxfId="220" priority="64" operator="containsText" text="X">
      <formula>NOT(ISERROR(SEARCH("X",K36)))</formula>
    </cfRule>
  </conditionalFormatting>
  <conditionalFormatting sqref="K37">
    <cfRule type="containsText" dxfId="219" priority="61" operator="containsText" text="V">
      <formula>NOT(ISERROR(SEARCH("V",K37)))</formula>
    </cfRule>
    <cfRule type="containsText" dxfId="218" priority="62" operator="containsText" text="X">
      <formula>NOT(ISERROR(SEARCH("X",K37)))</formula>
    </cfRule>
  </conditionalFormatting>
  <conditionalFormatting sqref="I36">
    <cfRule type="containsText" dxfId="217" priority="59" operator="containsText" text="V">
      <formula>NOT(ISERROR(SEARCH("V",I36)))</formula>
    </cfRule>
    <cfRule type="containsText" dxfId="216" priority="60" operator="containsText" text="X">
      <formula>NOT(ISERROR(SEARCH("X",I36)))</formula>
    </cfRule>
  </conditionalFormatting>
  <conditionalFormatting sqref="G44">
    <cfRule type="containsText" dxfId="215" priority="51" operator="containsText" text="V">
      <formula>NOT(ISERROR(SEARCH("V",G44)))</formula>
    </cfRule>
    <cfRule type="containsText" dxfId="214" priority="52" operator="containsText" text="X">
      <formula>NOT(ISERROR(SEARCH("X",G44)))</formula>
    </cfRule>
  </conditionalFormatting>
  <conditionalFormatting sqref="G45">
    <cfRule type="containsText" dxfId="213" priority="49" operator="containsText" text="V">
      <formula>NOT(ISERROR(SEARCH("V",G45)))</formula>
    </cfRule>
    <cfRule type="containsText" dxfId="212" priority="50" operator="containsText" text="X">
      <formula>NOT(ISERROR(SEARCH("X",G45)))</formula>
    </cfRule>
  </conditionalFormatting>
  <conditionalFormatting sqref="E36">
    <cfRule type="containsText" dxfId="211" priority="47" operator="containsText" text="V">
      <formula>NOT(ISERROR(SEARCH("V",E36)))</formula>
    </cfRule>
    <cfRule type="containsText" dxfId="210" priority="48" operator="containsText" text="X">
      <formula>NOT(ISERROR(SEARCH("X",E36)))</formula>
    </cfRule>
  </conditionalFormatting>
  <conditionalFormatting sqref="E37">
    <cfRule type="containsText" dxfId="209" priority="45" operator="containsText" text="V">
      <formula>NOT(ISERROR(SEARCH("V",E37)))</formula>
    </cfRule>
    <cfRule type="containsText" dxfId="208" priority="46" operator="containsText" text="X">
      <formula>NOT(ISERROR(SEARCH("X",E37)))</formula>
    </cfRule>
  </conditionalFormatting>
  <conditionalFormatting sqref="E44">
    <cfRule type="containsText" dxfId="207" priority="43" operator="containsText" text="V">
      <formula>NOT(ISERROR(SEARCH("V",E44)))</formula>
    </cfRule>
    <cfRule type="containsText" dxfId="206" priority="44" operator="containsText" text="X">
      <formula>NOT(ISERROR(SEARCH("X",E44)))</formula>
    </cfRule>
  </conditionalFormatting>
  <conditionalFormatting sqref="C50:C51">
    <cfRule type="containsText" dxfId="205" priority="39" operator="containsText" text="V">
      <formula>NOT(ISERROR(SEARCH("V",C50)))</formula>
    </cfRule>
    <cfRule type="containsText" dxfId="204" priority="40" operator="containsText" text="X">
      <formula>NOT(ISERROR(SEARCH("X",C50)))</formula>
    </cfRule>
  </conditionalFormatting>
  <conditionalFormatting sqref="A50:A51">
    <cfRule type="containsText" dxfId="203" priority="37" operator="containsText" text="V">
      <formula>NOT(ISERROR(SEARCH("V",A50)))</formula>
    </cfRule>
    <cfRule type="containsText" dxfId="202" priority="38" operator="containsText" text="X">
      <formula>NOT(ISERROR(SEARCH("X",A50)))</formula>
    </cfRule>
  </conditionalFormatting>
  <conditionalFormatting sqref="A52:A53">
    <cfRule type="containsText" dxfId="201" priority="35" operator="containsText" text="V">
      <formula>NOT(ISERROR(SEARCH("V",A52)))</formula>
    </cfRule>
    <cfRule type="containsText" dxfId="200" priority="36" operator="containsText" text="X">
      <formula>NOT(ISERROR(SEARCH("X",A52)))</formula>
    </cfRule>
  </conditionalFormatting>
  <conditionalFormatting sqref="C52">
    <cfRule type="containsText" dxfId="199" priority="33" operator="containsText" text="V">
      <formula>NOT(ISERROR(SEARCH("V",C52)))</formula>
    </cfRule>
    <cfRule type="containsText" dxfId="198" priority="34" operator="containsText" text="X">
      <formula>NOT(ISERROR(SEARCH("X",C52)))</formula>
    </cfRule>
  </conditionalFormatting>
  <conditionalFormatting sqref="C53">
    <cfRule type="containsText" dxfId="197" priority="31" operator="containsText" text="V">
      <formula>NOT(ISERROR(SEARCH("V",C53)))</formula>
    </cfRule>
    <cfRule type="containsText" dxfId="196" priority="32" operator="containsText" text="X">
      <formula>NOT(ISERROR(SEARCH("X",C53)))</formula>
    </cfRule>
  </conditionalFormatting>
  <conditionalFormatting sqref="A57">
    <cfRule type="containsText" dxfId="195" priority="29" operator="containsText" text="V">
      <formula>NOT(ISERROR(SEARCH("V",A57)))</formula>
    </cfRule>
    <cfRule type="containsText" dxfId="194" priority="30" operator="containsText" text="X">
      <formula>NOT(ISERROR(SEARCH("X",A57)))</formula>
    </cfRule>
  </conditionalFormatting>
  <conditionalFormatting sqref="E53">
    <cfRule type="containsText" dxfId="193" priority="9" operator="containsText" text="V">
      <formula>NOT(ISERROR(SEARCH("V",E53)))</formula>
    </cfRule>
    <cfRule type="containsText" dxfId="192" priority="10" operator="containsText" text="X">
      <formula>NOT(ISERROR(SEARCH("X",E53)))</formula>
    </cfRule>
  </conditionalFormatting>
  <conditionalFormatting sqref="M52">
    <cfRule type="containsText" dxfId="191" priority="27" operator="containsText" text="V">
      <formula>NOT(ISERROR(SEARCH("V",M52)))</formula>
    </cfRule>
    <cfRule type="containsText" dxfId="190" priority="28" operator="containsText" text="X">
      <formula>NOT(ISERROR(SEARCH("X",M52)))</formula>
    </cfRule>
  </conditionalFormatting>
  <conditionalFormatting sqref="M53">
    <cfRule type="containsText" dxfId="189" priority="25" operator="containsText" text="V">
      <formula>NOT(ISERROR(SEARCH("V",M53)))</formula>
    </cfRule>
    <cfRule type="containsText" dxfId="188" priority="26" operator="containsText" text="X">
      <formula>NOT(ISERROR(SEARCH("X",M53)))</formula>
    </cfRule>
  </conditionalFormatting>
  <conditionalFormatting sqref="K52">
    <cfRule type="containsText" dxfId="187" priority="23" operator="containsText" text="V">
      <formula>NOT(ISERROR(SEARCH("V",K52)))</formula>
    </cfRule>
    <cfRule type="containsText" dxfId="186" priority="24" operator="containsText" text="X">
      <formula>NOT(ISERROR(SEARCH("X",K52)))</formula>
    </cfRule>
  </conditionalFormatting>
  <conditionalFormatting sqref="K53">
    <cfRule type="containsText" dxfId="185" priority="21" operator="containsText" text="V">
      <formula>NOT(ISERROR(SEARCH("V",K53)))</formula>
    </cfRule>
    <cfRule type="containsText" dxfId="184" priority="22" operator="containsText" text="X">
      <formula>NOT(ISERROR(SEARCH("X",K53)))</formula>
    </cfRule>
  </conditionalFormatting>
  <conditionalFormatting sqref="I52">
    <cfRule type="containsText" dxfId="183" priority="19" operator="containsText" text="V">
      <formula>NOT(ISERROR(SEARCH("V",I52)))</formula>
    </cfRule>
    <cfRule type="containsText" dxfId="182" priority="20" operator="containsText" text="X">
      <formula>NOT(ISERROR(SEARCH("X",I52)))</formula>
    </cfRule>
  </conditionalFormatting>
  <conditionalFormatting sqref="I53">
    <cfRule type="containsText" dxfId="181" priority="17" operator="containsText" text="V">
      <formula>NOT(ISERROR(SEARCH("V",I53)))</formula>
    </cfRule>
    <cfRule type="containsText" dxfId="180" priority="18" operator="containsText" text="X">
      <formula>NOT(ISERROR(SEARCH("X",I53)))</formula>
    </cfRule>
  </conditionalFormatting>
  <conditionalFormatting sqref="G52">
    <cfRule type="containsText" dxfId="179" priority="15" operator="containsText" text="V">
      <formula>NOT(ISERROR(SEARCH("V",G52)))</formula>
    </cfRule>
    <cfRule type="containsText" dxfId="178" priority="16" operator="containsText" text="X">
      <formula>NOT(ISERROR(SEARCH("X",G52)))</formula>
    </cfRule>
  </conditionalFormatting>
  <conditionalFormatting sqref="G53">
    <cfRule type="containsText" dxfId="177" priority="13" operator="containsText" text="V">
      <formula>NOT(ISERROR(SEARCH("V",G53)))</formula>
    </cfRule>
    <cfRule type="containsText" dxfId="176" priority="14" operator="containsText" text="X">
      <formula>NOT(ISERROR(SEARCH("X",G53)))</formula>
    </cfRule>
  </conditionalFormatting>
  <conditionalFormatting sqref="E52">
    <cfRule type="containsText" dxfId="175" priority="11" operator="containsText" text="V">
      <formula>NOT(ISERROR(SEARCH("V",E52)))</formula>
    </cfRule>
    <cfRule type="containsText" dxfId="174" priority="12" operator="containsText" text="X">
      <formula>NOT(ISERROR(SEARCH("X",E52)))</formula>
    </cfRule>
  </conditionalFormatting>
  <conditionalFormatting sqref="C42:C43">
    <cfRule type="containsText" dxfId="173" priority="7" operator="containsText" text="V">
      <formula>NOT(ISERROR(SEARCH("V",C42)))</formula>
    </cfRule>
    <cfRule type="containsText" dxfId="172" priority="8" operator="containsText" text="X">
      <formula>NOT(ISERROR(SEARCH("X",C42)))</formula>
    </cfRule>
  </conditionalFormatting>
  <conditionalFormatting sqref="C34:C35">
    <cfRule type="containsText" dxfId="171" priority="5" operator="containsText" text="V">
      <formula>NOT(ISERROR(SEARCH("V",C34)))</formula>
    </cfRule>
    <cfRule type="containsText" dxfId="170" priority="6" operator="containsText" text="X">
      <formula>NOT(ISERROR(SEARCH("X",C34)))</formula>
    </cfRule>
  </conditionalFormatting>
  <conditionalFormatting sqref="C26:C27">
    <cfRule type="containsText" dxfId="169" priority="3" operator="containsText" text="V">
      <formula>NOT(ISERROR(SEARCH("V",C26)))</formula>
    </cfRule>
    <cfRule type="containsText" dxfId="168" priority="4" operator="containsText" text="X">
      <formula>NOT(ISERROR(SEARCH("X",C26)))</formula>
    </cfRule>
  </conditionalFormatting>
  <conditionalFormatting sqref="C18:C19">
    <cfRule type="containsText" dxfId="167" priority="1" operator="containsText" text="V">
      <formula>NOT(ISERROR(SEARCH("V",C18)))</formula>
    </cfRule>
    <cfRule type="containsText" dxfId="166" priority="2" operator="containsText" text="X">
      <formula>NOT(ISERROR(SEARCH("X",C18)))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1"/>
  <sheetViews>
    <sheetView rightToLeft="1" view="pageBreakPreview" topLeftCell="A22" zoomScaleNormal="90" zoomScaleSheetLayoutView="100" workbookViewId="0">
      <selection activeCell="C13" sqref="C13:F13"/>
    </sheetView>
  </sheetViews>
  <sheetFormatPr defaultColWidth="32.75" defaultRowHeight="14" x14ac:dyDescent="0.3"/>
  <cols>
    <col min="1" max="6" width="32.75" style="35"/>
    <col min="7" max="7" width="32.75" style="35" hidden="1" customWidth="1"/>
    <col min="8" max="8" width="0" style="35" hidden="1" customWidth="1"/>
    <col min="9" max="16384" width="32.75" style="35"/>
  </cols>
  <sheetData>
    <row r="1" spans="1:8" ht="30.5" thickBot="1" x14ac:dyDescent="0.65">
      <c r="A1" s="171" t="s">
        <v>127</v>
      </c>
      <c r="B1" s="172"/>
      <c r="C1" s="172"/>
      <c r="D1" s="172"/>
      <c r="E1" s="172"/>
      <c r="F1" s="172"/>
      <c r="G1" s="35" t="s">
        <v>144</v>
      </c>
      <c r="H1" s="35" t="s">
        <v>143</v>
      </c>
    </row>
    <row r="2" spans="1:8" ht="15.5" x14ac:dyDescent="0.3">
      <c r="A2" s="167" t="s">
        <v>17</v>
      </c>
      <c r="B2" s="168"/>
      <c r="C2" s="170">
        <f>איכות!$D$1</f>
        <v>0</v>
      </c>
      <c r="D2" s="170"/>
      <c r="E2" s="170"/>
      <c r="F2" s="170"/>
    </row>
    <row r="3" spans="1:8" ht="16" thickBot="1" x14ac:dyDescent="0.35">
      <c r="A3" s="162" t="s">
        <v>18</v>
      </c>
      <c r="B3" s="164"/>
      <c r="C3" s="165" t="s">
        <v>150</v>
      </c>
      <c r="D3" s="165"/>
      <c r="E3" s="166"/>
      <c r="F3" s="166"/>
    </row>
    <row r="4" spans="1:8" ht="15.5" x14ac:dyDescent="0.3">
      <c r="A4" s="162" t="s">
        <v>98</v>
      </c>
      <c r="B4" s="163"/>
      <c r="C4" s="149"/>
      <c r="D4" s="130"/>
      <c r="E4" s="149"/>
      <c r="F4" s="130"/>
    </row>
    <row r="5" spans="1:8" ht="15.5" x14ac:dyDescent="0.3">
      <c r="A5" s="162" t="s">
        <v>128</v>
      </c>
      <c r="B5" s="163"/>
      <c r="C5" s="131"/>
      <c r="D5" s="132"/>
      <c r="E5" s="131"/>
      <c r="F5" s="132"/>
      <c r="H5" s="35" t="str">
        <f>IFERROR(AVERAGE(C5:F5),"")</f>
        <v/>
      </c>
    </row>
    <row r="6" spans="1:8" ht="15.5" x14ac:dyDescent="0.3">
      <c r="A6" s="162" t="s">
        <v>99</v>
      </c>
      <c r="B6" s="163"/>
      <c r="C6" s="131"/>
      <c r="D6" s="132"/>
      <c r="E6" s="131"/>
      <c r="F6" s="132"/>
      <c r="G6" s="35" t="str">
        <f>IFERROR(AVERAGE(C6:F6),"")</f>
        <v/>
      </c>
    </row>
    <row r="7" spans="1:8" ht="42" x14ac:dyDescent="0.3">
      <c r="A7" s="84" t="s">
        <v>11</v>
      </c>
      <c r="B7" s="87" t="s">
        <v>96</v>
      </c>
      <c r="C7" s="89" t="s">
        <v>101</v>
      </c>
      <c r="D7" s="34" t="s">
        <v>20</v>
      </c>
      <c r="E7" s="89" t="s">
        <v>101</v>
      </c>
      <c r="F7" s="34" t="s">
        <v>20</v>
      </c>
    </row>
    <row r="8" spans="1:8" x14ac:dyDescent="0.3">
      <c r="A8" s="85" t="s">
        <v>129</v>
      </c>
      <c r="B8" s="88">
        <v>2</v>
      </c>
      <c r="C8" s="96">
        <f>IFERROR($B8/(_xlfn.RANK.EQ(C5,(C5,$H$2:$H4,$H6:$H$71),0)),0)</f>
        <v>0</v>
      </c>
      <c r="D8" s="95" t="s">
        <v>97</v>
      </c>
      <c r="E8" s="96">
        <f>IFERROR($B8/(_xlfn.RANK.EQ(E5,(E5,$H$2:$H4,$H6:$H$71),0)),0)</f>
        <v>0</v>
      </c>
      <c r="F8" s="95" t="s">
        <v>97</v>
      </c>
    </row>
    <row r="9" spans="1:8" x14ac:dyDescent="0.3">
      <c r="A9" s="85" t="s">
        <v>117</v>
      </c>
      <c r="B9" s="88">
        <v>2</v>
      </c>
      <c r="C9" s="96"/>
      <c r="D9" s="94"/>
      <c r="E9" s="96"/>
      <c r="F9" s="94"/>
    </row>
    <row r="10" spans="1:8" ht="14.5" thickBot="1" x14ac:dyDescent="0.35">
      <c r="A10" s="85" t="s">
        <v>100</v>
      </c>
      <c r="B10" s="88">
        <v>2</v>
      </c>
      <c r="C10" s="91">
        <f>IFERROR($B10/(_xlfn.RANK.EQ(C6,(C6,$G$2:$G5,$G7:$G$71),0)),0)</f>
        <v>0</v>
      </c>
      <c r="D10" s="92" t="s">
        <v>97</v>
      </c>
      <c r="E10" s="91">
        <f>IFERROR($B10/(_xlfn.RANK.EQ(E6,(E6,$G$2:$G5,$G7:$G$71),0)),0)</f>
        <v>0</v>
      </c>
      <c r="F10" s="92" t="s">
        <v>97</v>
      </c>
    </row>
    <row r="11" spans="1:8" ht="16" thickBot="1" x14ac:dyDescent="0.35">
      <c r="A11" s="157" t="s">
        <v>116</v>
      </c>
      <c r="B11" s="158"/>
      <c r="C11" s="159">
        <f>C8+C9+C10+E8+E9+E10</f>
        <v>0</v>
      </c>
      <c r="D11" s="159"/>
      <c r="E11" s="160"/>
      <c r="F11" s="160"/>
    </row>
    <row r="12" spans="1:8" ht="15.5" x14ac:dyDescent="0.3">
      <c r="A12" s="167" t="s">
        <v>17</v>
      </c>
      <c r="B12" s="168"/>
      <c r="C12" s="170">
        <f>איכות!$F$1</f>
        <v>0</v>
      </c>
      <c r="D12" s="170"/>
      <c r="E12" s="170"/>
      <c r="F12" s="170"/>
    </row>
    <row r="13" spans="1:8" ht="16" thickBot="1" x14ac:dyDescent="0.35">
      <c r="A13" s="162" t="s">
        <v>18</v>
      </c>
      <c r="B13" s="164"/>
      <c r="C13" s="165" t="e">
        <f>איכות!$F$2</f>
        <v>#N/A</v>
      </c>
      <c r="D13" s="165"/>
      <c r="E13" s="166"/>
      <c r="F13" s="166"/>
    </row>
    <row r="14" spans="1:8" ht="15.5" x14ac:dyDescent="0.3">
      <c r="A14" s="162" t="s">
        <v>98</v>
      </c>
      <c r="B14" s="163"/>
      <c r="C14" s="149"/>
      <c r="D14" s="130"/>
      <c r="E14" s="149"/>
      <c r="F14" s="130"/>
    </row>
    <row r="15" spans="1:8" ht="15.5" x14ac:dyDescent="0.3">
      <c r="A15" s="162" t="s">
        <v>128</v>
      </c>
      <c r="B15" s="163"/>
      <c r="C15" s="131"/>
      <c r="D15" s="132"/>
      <c r="E15" s="131"/>
      <c r="F15" s="132"/>
      <c r="H15" s="35" t="str">
        <f>IFERROR(AVERAGE(C15:F15),"")</f>
        <v/>
      </c>
    </row>
    <row r="16" spans="1:8" ht="15.5" x14ac:dyDescent="0.3">
      <c r="A16" s="162" t="s">
        <v>99</v>
      </c>
      <c r="B16" s="163"/>
      <c r="C16" s="131"/>
      <c r="D16" s="132"/>
      <c r="E16" s="131"/>
      <c r="F16" s="132"/>
      <c r="G16" s="35" t="str">
        <f>IFERROR(AVERAGE(C16:F16),"")</f>
        <v/>
      </c>
    </row>
    <row r="17" spans="1:8" ht="42" x14ac:dyDescent="0.3">
      <c r="A17" s="84" t="s">
        <v>11</v>
      </c>
      <c r="B17" s="87" t="s">
        <v>96</v>
      </c>
      <c r="C17" s="89" t="s">
        <v>101</v>
      </c>
      <c r="D17" s="34" t="s">
        <v>20</v>
      </c>
      <c r="E17" s="89" t="s">
        <v>101</v>
      </c>
      <c r="F17" s="34" t="s">
        <v>20</v>
      </c>
    </row>
    <row r="18" spans="1:8" x14ac:dyDescent="0.3">
      <c r="A18" s="85" t="s">
        <v>129</v>
      </c>
      <c r="B18" s="88">
        <v>2</v>
      </c>
      <c r="C18" s="96">
        <f>IFERROR($B18/(_xlfn.RANK.EQ(C15,(C15,$H$2:$H14,$H16:$H$71),0)),0)</f>
        <v>0</v>
      </c>
      <c r="D18" s="95" t="s">
        <v>97</v>
      </c>
      <c r="E18" s="96">
        <f>IFERROR($B18/(_xlfn.RANK.EQ(E15,(E15,$H$2:$H14,$H16:$H$71),0)),0)</f>
        <v>0</v>
      </c>
      <c r="F18" s="95" t="s">
        <v>97</v>
      </c>
    </row>
    <row r="19" spans="1:8" x14ac:dyDescent="0.3">
      <c r="A19" s="85" t="s">
        <v>117</v>
      </c>
      <c r="B19" s="88">
        <v>2</v>
      </c>
      <c r="C19" s="96"/>
      <c r="D19" s="94"/>
      <c r="E19" s="96"/>
      <c r="F19" s="94"/>
    </row>
    <row r="20" spans="1:8" ht="14.5" thickBot="1" x14ac:dyDescent="0.35">
      <c r="A20" s="85" t="s">
        <v>100</v>
      </c>
      <c r="B20" s="88">
        <v>2</v>
      </c>
      <c r="C20" s="91">
        <f>IFERROR($B20/(_xlfn.RANK.EQ(C16,(C16,$G$2:$G15,$G17:$G$71),0)),0)</f>
        <v>0</v>
      </c>
      <c r="D20" s="92" t="s">
        <v>97</v>
      </c>
      <c r="E20" s="91">
        <f>IFERROR($B20/(_xlfn.RANK.EQ(E16,(E16,$G$2:$G15,$G17:$G$71),0)),0)</f>
        <v>0</v>
      </c>
      <c r="F20" s="92" t="s">
        <v>97</v>
      </c>
    </row>
    <row r="21" spans="1:8" ht="16" thickBot="1" x14ac:dyDescent="0.35">
      <c r="A21" s="157" t="s">
        <v>116</v>
      </c>
      <c r="B21" s="158"/>
      <c r="C21" s="159">
        <f>C18+C19+C20+E18+E19+E20</f>
        <v>0</v>
      </c>
      <c r="D21" s="159"/>
      <c r="E21" s="160"/>
      <c r="F21" s="160"/>
    </row>
    <row r="22" spans="1:8" ht="15.5" x14ac:dyDescent="0.3">
      <c r="A22" s="167" t="s">
        <v>17</v>
      </c>
      <c r="B22" s="168"/>
      <c r="C22" s="170">
        <f>איכות!$H$1</f>
        <v>0</v>
      </c>
      <c r="D22" s="170"/>
      <c r="E22" s="170"/>
      <c r="F22" s="170"/>
    </row>
    <row r="23" spans="1:8" ht="16" thickBot="1" x14ac:dyDescent="0.35">
      <c r="A23" s="162" t="s">
        <v>18</v>
      </c>
      <c r="B23" s="164"/>
      <c r="C23" s="165" t="e">
        <f>איכות!$H$2</f>
        <v>#N/A</v>
      </c>
      <c r="D23" s="165"/>
      <c r="E23" s="166"/>
      <c r="F23" s="166"/>
    </row>
    <row r="24" spans="1:8" ht="15.5" x14ac:dyDescent="0.3">
      <c r="A24" s="162" t="s">
        <v>98</v>
      </c>
      <c r="B24" s="163"/>
      <c r="C24" s="149"/>
      <c r="D24" s="130"/>
      <c r="E24" s="149"/>
      <c r="F24" s="130"/>
    </row>
    <row r="25" spans="1:8" ht="15.5" x14ac:dyDescent="0.3">
      <c r="A25" s="162" t="s">
        <v>128</v>
      </c>
      <c r="B25" s="163"/>
      <c r="C25" s="131"/>
      <c r="D25" s="132"/>
      <c r="E25" s="131"/>
      <c r="F25" s="132"/>
      <c r="H25" s="35" t="str">
        <f>IFERROR(AVERAGE(C25:F25),"")</f>
        <v/>
      </c>
    </row>
    <row r="26" spans="1:8" ht="15.5" x14ac:dyDescent="0.3">
      <c r="A26" s="162" t="s">
        <v>99</v>
      </c>
      <c r="B26" s="163"/>
      <c r="C26" s="131"/>
      <c r="D26" s="132"/>
      <c r="E26" s="131"/>
      <c r="F26" s="132"/>
      <c r="G26" s="35" t="str">
        <f>IFERROR(AVERAGE(C26:F26),"")</f>
        <v/>
      </c>
    </row>
    <row r="27" spans="1:8" ht="42" x14ac:dyDescent="0.3">
      <c r="A27" s="84" t="s">
        <v>11</v>
      </c>
      <c r="B27" s="87" t="s">
        <v>96</v>
      </c>
      <c r="C27" s="89" t="s">
        <v>101</v>
      </c>
      <c r="D27" s="34" t="s">
        <v>20</v>
      </c>
      <c r="E27" s="89" t="s">
        <v>101</v>
      </c>
      <c r="F27" s="34" t="s">
        <v>20</v>
      </c>
    </row>
    <row r="28" spans="1:8" x14ac:dyDescent="0.3">
      <c r="A28" s="85" t="s">
        <v>129</v>
      </c>
      <c r="B28" s="88">
        <v>2</v>
      </c>
      <c r="C28" s="96">
        <f>IFERROR($B28/(_xlfn.RANK.EQ(C25,(C25,$H$2:$H24,$H26:$H$71),0)),0)</f>
        <v>0</v>
      </c>
      <c r="D28" s="95" t="s">
        <v>97</v>
      </c>
      <c r="E28" s="96">
        <f>IFERROR($B28/(_xlfn.RANK.EQ(E25,(E25,$H$2:$H24,$H26:$H$71),0)),0)</f>
        <v>0</v>
      </c>
      <c r="F28" s="95" t="s">
        <v>97</v>
      </c>
    </row>
    <row r="29" spans="1:8" x14ac:dyDescent="0.3">
      <c r="A29" s="85" t="s">
        <v>117</v>
      </c>
      <c r="B29" s="88">
        <v>2</v>
      </c>
      <c r="C29" s="96"/>
      <c r="D29" s="94"/>
      <c r="E29" s="96"/>
      <c r="F29" s="94"/>
    </row>
    <row r="30" spans="1:8" ht="14.5" thickBot="1" x14ac:dyDescent="0.35">
      <c r="A30" s="85" t="s">
        <v>100</v>
      </c>
      <c r="B30" s="88">
        <v>2</v>
      </c>
      <c r="C30" s="91">
        <f>IFERROR($B30/(_xlfn.RANK.EQ(C26,(C26,$G$2:$G25,$G27:$G$71),0)),0)</f>
        <v>0</v>
      </c>
      <c r="D30" s="92" t="s">
        <v>97</v>
      </c>
      <c r="E30" s="91">
        <f>IFERROR($B30/(_xlfn.RANK.EQ(E26,(E26,$G$2:$G25,$G27:$G$71),0)),0)</f>
        <v>0</v>
      </c>
      <c r="F30" s="92" t="s">
        <v>97</v>
      </c>
    </row>
    <row r="31" spans="1:8" ht="16" thickBot="1" x14ac:dyDescent="0.35">
      <c r="A31" s="157" t="s">
        <v>116</v>
      </c>
      <c r="B31" s="158"/>
      <c r="C31" s="159">
        <f>C28+C29+C30+E28+E29+E30</f>
        <v>0</v>
      </c>
      <c r="D31" s="159"/>
      <c r="E31" s="160"/>
      <c r="F31" s="160"/>
    </row>
    <row r="32" spans="1:8" ht="15.5" x14ac:dyDescent="0.3">
      <c r="A32" s="167" t="s">
        <v>17</v>
      </c>
      <c r="B32" s="168"/>
      <c r="C32" s="169">
        <f>איכות!$J$1</f>
        <v>0</v>
      </c>
      <c r="D32" s="170"/>
      <c r="E32" s="170"/>
      <c r="F32" s="170"/>
    </row>
    <row r="33" spans="1:8" ht="16" thickBot="1" x14ac:dyDescent="0.35">
      <c r="A33" s="162" t="s">
        <v>18</v>
      </c>
      <c r="B33" s="164"/>
      <c r="C33" s="165" t="e">
        <f>איכות!$J$2</f>
        <v>#N/A</v>
      </c>
      <c r="D33" s="165"/>
      <c r="E33" s="166"/>
      <c r="F33" s="166"/>
    </row>
    <row r="34" spans="1:8" ht="15.5" x14ac:dyDescent="0.3">
      <c r="A34" s="162" t="s">
        <v>98</v>
      </c>
      <c r="B34" s="163"/>
      <c r="C34" s="149"/>
      <c r="D34" s="130"/>
      <c r="E34" s="149"/>
      <c r="F34" s="130"/>
    </row>
    <row r="35" spans="1:8" ht="15.5" x14ac:dyDescent="0.3">
      <c r="A35" s="162" t="s">
        <v>128</v>
      </c>
      <c r="B35" s="163"/>
      <c r="C35" s="131"/>
      <c r="D35" s="132"/>
      <c r="E35" s="131"/>
      <c r="F35" s="132"/>
      <c r="H35" s="35" t="str">
        <f>IFERROR(AVERAGE(C35:F35),"")</f>
        <v/>
      </c>
    </row>
    <row r="36" spans="1:8" ht="15.5" x14ac:dyDescent="0.3">
      <c r="A36" s="162" t="s">
        <v>99</v>
      </c>
      <c r="B36" s="163"/>
      <c r="C36" s="131"/>
      <c r="D36" s="132"/>
      <c r="E36" s="131"/>
      <c r="F36" s="132"/>
      <c r="G36" s="35" t="str">
        <f>IFERROR(AVERAGE(C36:F36),"")</f>
        <v/>
      </c>
    </row>
    <row r="37" spans="1:8" ht="42" x14ac:dyDescent="0.3">
      <c r="A37" s="84" t="s">
        <v>11</v>
      </c>
      <c r="B37" s="87" t="s">
        <v>96</v>
      </c>
      <c r="C37" s="89" t="s">
        <v>101</v>
      </c>
      <c r="D37" s="34" t="s">
        <v>20</v>
      </c>
      <c r="E37" s="89" t="s">
        <v>101</v>
      </c>
      <c r="F37" s="34" t="s">
        <v>20</v>
      </c>
    </row>
    <row r="38" spans="1:8" x14ac:dyDescent="0.3">
      <c r="A38" s="85" t="s">
        <v>129</v>
      </c>
      <c r="B38" s="88">
        <v>2</v>
      </c>
      <c r="C38" s="96">
        <f>IFERROR($B38/(_xlfn.RANK.EQ(C35,(C35,$H$2:$H34,$H36:$H$71),0)),0)</f>
        <v>0</v>
      </c>
      <c r="D38" s="95" t="s">
        <v>97</v>
      </c>
      <c r="E38" s="96">
        <f>IFERROR($B38/(_xlfn.RANK.EQ(E35,(E35,$H$2:$H34,$H36:$H$71),0)),0)</f>
        <v>0</v>
      </c>
      <c r="F38" s="95" t="s">
        <v>97</v>
      </c>
    </row>
    <row r="39" spans="1:8" x14ac:dyDescent="0.3">
      <c r="A39" s="85" t="s">
        <v>117</v>
      </c>
      <c r="B39" s="88">
        <v>2</v>
      </c>
      <c r="C39" s="96"/>
      <c r="D39" s="94"/>
      <c r="E39" s="96"/>
      <c r="F39" s="94"/>
    </row>
    <row r="40" spans="1:8" ht="14.5" thickBot="1" x14ac:dyDescent="0.35">
      <c r="A40" s="85" t="s">
        <v>100</v>
      </c>
      <c r="B40" s="88">
        <v>2</v>
      </c>
      <c r="C40" s="91">
        <f>IFERROR($B40/(_xlfn.RANK.EQ(C36,(C36,$G$2:$G35,$G37:$G$71),0)),0)</f>
        <v>0</v>
      </c>
      <c r="D40" s="92" t="s">
        <v>97</v>
      </c>
      <c r="E40" s="91">
        <f>IFERROR($B40/(_xlfn.RANK.EQ(E36,(E36,$G$2:$G35,$G37:$G$71),0)),0)</f>
        <v>0</v>
      </c>
      <c r="F40" s="92" t="s">
        <v>97</v>
      </c>
    </row>
    <row r="41" spans="1:8" ht="16" thickBot="1" x14ac:dyDescent="0.35">
      <c r="A41" s="157" t="s">
        <v>116</v>
      </c>
      <c r="B41" s="158"/>
      <c r="C41" s="159">
        <f>C38+C39+C40+E38+E39+E40</f>
        <v>0</v>
      </c>
      <c r="D41" s="159"/>
      <c r="E41" s="160"/>
      <c r="F41" s="160"/>
    </row>
    <row r="42" spans="1:8" ht="15.5" x14ac:dyDescent="0.3">
      <c r="A42" s="167" t="s">
        <v>17</v>
      </c>
      <c r="B42" s="168"/>
      <c r="C42" s="169">
        <f>איכות!$L$1</f>
        <v>0</v>
      </c>
      <c r="D42" s="170"/>
      <c r="E42" s="170"/>
      <c r="F42" s="170"/>
    </row>
    <row r="43" spans="1:8" ht="16" thickBot="1" x14ac:dyDescent="0.35">
      <c r="A43" s="162" t="s">
        <v>18</v>
      </c>
      <c r="B43" s="164"/>
      <c r="C43" s="165" t="e">
        <f>איכות!$L$2</f>
        <v>#N/A</v>
      </c>
      <c r="D43" s="165"/>
      <c r="E43" s="166"/>
      <c r="F43" s="166"/>
    </row>
    <row r="44" spans="1:8" ht="15.5" x14ac:dyDescent="0.3">
      <c r="A44" s="162" t="s">
        <v>98</v>
      </c>
      <c r="B44" s="163"/>
      <c r="C44" s="149"/>
      <c r="D44" s="130"/>
      <c r="E44" s="149"/>
      <c r="F44" s="130"/>
    </row>
    <row r="45" spans="1:8" ht="15.5" x14ac:dyDescent="0.3">
      <c r="A45" s="162" t="s">
        <v>128</v>
      </c>
      <c r="B45" s="163"/>
      <c r="C45" s="131"/>
      <c r="D45" s="132"/>
      <c r="E45" s="131"/>
      <c r="F45" s="132"/>
      <c r="H45" s="35" t="str">
        <f>IFERROR(AVERAGE(C45:F45),"")</f>
        <v/>
      </c>
    </row>
    <row r="46" spans="1:8" ht="15.5" x14ac:dyDescent="0.3">
      <c r="A46" s="162" t="s">
        <v>99</v>
      </c>
      <c r="B46" s="163"/>
      <c r="C46" s="131"/>
      <c r="D46" s="132"/>
      <c r="E46" s="131"/>
      <c r="F46" s="132"/>
      <c r="G46" s="35" t="str">
        <f>IFERROR(AVERAGE(C46:F46),"")</f>
        <v/>
      </c>
    </row>
    <row r="47" spans="1:8" ht="42" x14ac:dyDescent="0.3">
      <c r="A47" s="84" t="s">
        <v>11</v>
      </c>
      <c r="B47" s="87" t="s">
        <v>96</v>
      </c>
      <c r="C47" s="89" t="s">
        <v>101</v>
      </c>
      <c r="D47" s="34" t="s">
        <v>20</v>
      </c>
      <c r="E47" s="89" t="s">
        <v>101</v>
      </c>
      <c r="F47" s="34" t="s">
        <v>20</v>
      </c>
    </row>
    <row r="48" spans="1:8" x14ac:dyDescent="0.3">
      <c r="A48" s="85" t="s">
        <v>129</v>
      </c>
      <c r="B48" s="88">
        <v>2</v>
      </c>
      <c r="C48" s="96">
        <f>IFERROR($B48/(_xlfn.RANK.EQ(C45,(C45,$H$2:$H44,$H46:$H$71),0)),0)</f>
        <v>0</v>
      </c>
      <c r="D48" s="95" t="s">
        <v>97</v>
      </c>
      <c r="E48" s="96">
        <f>IFERROR($B48/(_xlfn.RANK.EQ(E45,(E45,$H$2:$H44,$H46:$H$71),0)),0)</f>
        <v>0</v>
      </c>
      <c r="F48" s="95" t="s">
        <v>97</v>
      </c>
    </row>
    <row r="49" spans="1:8" x14ac:dyDescent="0.3">
      <c r="A49" s="85" t="s">
        <v>117</v>
      </c>
      <c r="B49" s="88">
        <v>2</v>
      </c>
      <c r="C49" s="96"/>
      <c r="D49" s="94"/>
      <c r="E49" s="96"/>
      <c r="F49" s="94"/>
    </row>
    <row r="50" spans="1:8" ht="14.5" thickBot="1" x14ac:dyDescent="0.35">
      <c r="A50" s="85" t="s">
        <v>100</v>
      </c>
      <c r="B50" s="88">
        <v>2</v>
      </c>
      <c r="C50" s="91">
        <f>IFERROR($B50/(_xlfn.RANK.EQ(C46,(C46,$G$2:$G45,$G47:$G$71),0)),0)</f>
        <v>0</v>
      </c>
      <c r="D50" s="92" t="s">
        <v>97</v>
      </c>
      <c r="E50" s="91">
        <f>IFERROR($B50/(_xlfn.RANK.EQ(E46,(E46,$G$2:$G45,$G47:$G$71),0)),0)</f>
        <v>0</v>
      </c>
      <c r="F50" s="92" t="s">
        <v>97</v>
      </c>
    </row>
    <row r="51" spans="1:8" ht="16" thickBot="1" x14ac:dyDescent="0.35">
      <c r="A51" s="157" t="s">
        <v>116</v>
      </c>
      <c r="B51" s="158"/>
      <c r="C51" s="159">
        <f>C48+C49+C50+E48+E49+E50</f>
        <v>0</v>
      </c>
      <c r="D51" s="159"/>
      <c r="E51" s="160"/>
      <c r="F51" s="160"/>
    </row>
    <row r="52" spans="1:8" ht="15.5" x14ac:dyDescent="0.3">
      <c r="A52" s="167" t="s">
        <v>17</v>
      </c>
      <c r="B52" s="168"/>
      <c r="C52" s="169">
        <f>איכות!$N$1</f>
        <v>0</v>
      </c>
      <c r="D52" s="170"/>
      <c r="E52" s="170"/>
      <c r="F52" s="170"/>
    </row>
    <row r="53" spans="1:8" ht="16" thickBot="1" x14ac:dyDescent="0.35">
      <c r="A53" s="162" t="s">
        <v>18</v>
      </c>
      <c r="B53" s="164"/>
      <c r="C53" s="165" t="e">
        <f>איכות!$N$2</f>
        <v>#N/A</v>
      </c>
      <c r="D53" s="165"/>
      <c r="E53" s="166"/>
      <c r="F53" s="166"/>
    </row>
    <row r="54" spans="1:8" ht="15.5" x14ac:dyDescent="0.3">
      <c r="A54" s="162" t="s">
        <v>98</v>
      </c>
      <c r="B54" s="163"/>
      <c r="C54" s="149"/>
      <c r="D54" s="130"/>
      <c r="E54" s="149"/>
      <c r="F54" s="130"/>
    </row>
    <row r="55" spans="1:8" ht="15.5" x14ac:dyDescent="0.3">
      <c r="A55" s="162" t="s">
        <v>128</v>
      </c>
      <c r="B55" s="163"/>
      <c r="C55" s="131"/>
      <c r="D55" s="132"/>
      <c r="E55" s="131"/>
      <c r="F55" s="132"/>
      <c r="H55" s="35" t="str">
        <f>IFERROR(AVERAGE(C55:F55),"")</f>
        <v/>
      </c>
    </row>
    <row r="56" spans="1:8" ht="15.5" x14ac:dyDescent="0.3">
      <c r="A56" s="162" t="s">
        <v>99</v>
      </c>
      <c r="B56" s="163"/>
      <c r="C56" s="131"/>
      <c r="D56" s="132"/>
      <c r="E56" s="131"/>
      <c r="F56" s="132"/>
      <c r="G56" s="35" t="str">
        <f>IFERROR(AVERAGE(C56:F56),"")</f>
        <v/>
      </c>
    </row>
    <row r="57" spans="1:8" ht="42" x14ac:dyDescent="0.3">
      <c r="A57" s="84" t="s">
        <v>11</v>
      </c>
      <c r="B57" s="87" t="s">
        <v>96</v>
      </c>
      <c r="C57" s="89" t="s">
        <v>101</v>
      </c>
      <c r="D57" s="34" t="s">
        <v>20</v>
      </c>
      <c r="E57" s="89" t="s">
        <v>101</v>
      </c>
      <c r="F57" s="34" t="s">
        <v>20</v>
      </c>
    </row>
    <row r="58" spans="1:8" x14ac:dyDescent="0.3">
      <c r="A58" s="85" t="s">
        <v>129</v>
      </c>
      <c r="B58" s="88">
        <v>2</v>
      </c>
      <c r="C58" s="96">
        <f>IFERROR($B58/(_xlfn.RANK.EQ(C55,(C55,$H$2:$H54,$H56:$H$71),0)),0)</f>
        <v>0</v>
      </c>
      <c r="D58" s="95" t="s">
        <v>97</v>
      </c>
      <c r="E58" s="96">
        <f>IFERROR($B58/(_xlfn.RANK.EQ(E55,(E55,$H$2:$H54,$H56:$H$71),0)),0)</f>
        <v>0</v>
      </c>
      <c r="F58" s="95" t="s">
        <v>97</v>
      </c>
    </row>
    <row r="59" spans="1:8" x14ac:dyDescent="0.3">
      <c r="A59" s="85" t="s">
        <v>117</v>
      </c>
      <c r="B59" s="88">
        <v>2</v>
      </c>
      <c r="C59" s="96"/>
      <c r="D59" s="94"/>
      <c r="E59" s="96"/>
      <c r="F59" s="94"/>
    </row>
    <row r="60" spans="1:8" ht="14.5" thickBot="1" x14ac:dyDescent="0.35">
      <c r="A60" s="85" t="s">
        <v>100</v>
      </c>
      <c r="B60" s="88">
        <v>2</v>
      </c>
      <c r="C60" s="91">
        <f>IFERROR($B60/(_xlfn.RANK.EQ(C56,(C56,$G$2:$G55,$G57:$G$71),0)),0)</f>
        <v>0</v>
      </c>
      <c r="D60" s="92" t="s">
        <v>97</v>
      </c>
      <c r="E60" s="91">
        <f>IFERROR($B60/(_xlfn.RANK.EQ(E56,(E56,$G$2:$G55,$G57:$G$71),0)),0)</f>
        <v>0</v>
      </c>
      <c r="F60" s="92" t="s">
        <v>97</v>
      </c>
    </row>
    <row r="61" spans="1:8" ht="16" thickBot="1" x14ac:dyDescent="0.35">
      <c r="A61" s="157" t="s">
        <v>116</v>
      </c>
      <c r="B61" s="158"/>
      <c r="C61" s="159">
        <f>C58+C59+C60+E58+E59+E60</f>
        <v>0</v>
      </c>
      <c r="D61" s="159"/>
      <c r="E61" s="160"/>
      <c r="F61" s="160"/>
    </row>
    <row r="62" spans="1:8" ht="15.5" x14ac:dyDescent="0.3">
      <c r="A62" s="167" t="s">
        <v>17</v>
      </c>
      <c r="B62" s="168"/>
      <c r="C62" s="169">
        <f>איכות!$P$1</f>
        <v>0</v>
      </c>
      <c r="D62" s="170"/>
      <c r="E62" s="170"/>
      <c r="F62" s="170"/>
    </row>
    <row r="63" spans="1:8" ht="16" thickBot="1" x14ac:dyDescent="0.35">
      <c r="A63" s="162" t="s">
        <v>18</v>
      </c>
      <c r="B63" s="164"/>
      <c r="C63" s="165" t="e">
        <f>איכות!$P$2</f>
        <v>#N/A</v>
      </c>
      <c r="D63" s="165"/>
      <c r="E63" s="166"/>
      <c r="F63" s="166"/>
    </row>
    <row r="64" spans="1:8" ht="15.5" x14ac:dyDescent="0.3">
      <c r="A64" s="162" t="s">
        <v>98</v>
      </c>
      <c r="B64" s="163"/>
      <c r="C64" s="149"/>
      <c r="D64" s="130"/>
      <c r="E64" s="149"/>
      <c r="F64" s="130"/>
    </row>
    <row r="65" spans="1:8" ht="15.5" x14ac:dyDescent="0.3">
      <c r="A65" s="162" t="s">
        <v>128</v>
      </c>
      <c r="B65" s="163"/>
      <c r="C65" s="131"/>
      <c r="D65" s="132"/>
      <c r="E65" s="131"/>
      <c r="F65" s="132"/>
      <c r="H65" s="35" t="str">
        <f>IFERROR(AVERAGE(C65:F65),"")</f>
        <v/>
      </c>
    </row>
    <row r="66" spans="1:8" ht="15.5" x14ac:dyDescent="0.3">
      <c r="A66" s="162" t="s">
        <v>99</v>
      </c>
      <c r="B66" s="163"/>
      <c r="C66" s="131"/>
      <c r="D66" s="132"/>
      <c r="E66" s="131"/>
      <c r="F66" s="132"/>
      <c r="G66" s="35" t="str">
        <f>IFERROR(AVERAGE(C66:F66),"")</f>
        <v/>
      </c>
    </row>
    <row r="67" spans="1:8" ht="42" x14ac:dyDescent="0.3">
      <c r="A67" s="84" t="s">
        <v>11</v>
      </c>
      <c r="B67" s="87" t="s">
        <v>96</v>
      </c>
      <c r="C67" s="89" t="s">
        <v>101</v>
      </c>
      <c r="D67" s="34" t="s">
        <v>20</v>
      </c>
      <c r="E67" s="89" t="s">
        <v>101</v>
      </c>
      <c r="F67" s="34" t="s">
        <v>20</v>
      </c>
    </row>
    <row r="68" spans="1:8" x14ac:dyDescent="0.3">
      <c r="A68" s="85" t="s">
        <v>129</v>
      </c>
      <c r="B68" s="88">
        <v>2</v>
      </c>
      <c r="C68" s="96">
        <f>IFERROR($B68/(_xlfn.RANK.EQ(C65,(C65,$H$2:$H64,$H66:$H$71),0)),0)</f>
        <v>0</v>
      </c>
      <c r="D68" s="95" t="s">
        <v>97</v>
      </c>
      <c r="E68" s="96">
        <f>IFERROR($B68/(_xlfn.RANK.EQ(E65,(E65,$H$2:$H64,$H66:$H$71),0)),0)</f>
        <v>0</v>
      </c>
      <c r="F68" s="95" t="s">
        <v>97</v>
      </c>
    </row>
    <row r="69" spans="1:8" x14ac:dyDescent="0.3">
      <c r="A69" s="85" t="s">
        <v>117</v>
      </c>
      <c r="B69" s="88">
        <v>2</v>
      </c>
      <c r="C69" s="96"/>
      <c r="D69" s="94"/>
      <c r="E69" s="96"/>
      <c r="F69" s="94"/>
    </row>
    <row r="70" spans="1:8" ht="14.5" thickBot="1" x14ac:dyDescent="0.35">
      <c r="A70" s="85" t="s">
        <v>100</v>
      </c>
      <c r="B70" s="88">
        <v>2</v>
      </c>
      <c r="C70" s="91">
        <f>IFERROR($B70/(_xlfn.RANK.EQ(C66,(C66,$G$2:$G65,$G67:$G$71),0)),0)</f>
        <v>0</v>
      </c>
      <c r="D70" s="92" t="s">
        <v>97</v>
      </c>
      <c r="E70" s="91">
        <f>IFERROR($B70/(_xlfn.RANK.EQ(E66,(E66,$G$2:$G65,$G67:$G$71),0)),0)</f>
        <v>0</v>
      </c>
      <c r="F70" s="92" t="s">
        <v>97</v>
      </c>
    </row>
    <row r="71" spans="1:8" ht="16" thickBot="1" x14ac:dyDescent="0.35">
      <c r="A71" s="157" t="s">
        <v>116</v>
      </c>
      <c r="B71" s="158"/>
      <c r="C71" s="159">
        <f>C68+C69+C70+E68+E69+E70</f>
        <v>0</v>
      </c>
      <c r="D71" s="159"/>
      <c r="E71" s="160"/>
      <c r="F71" s="160"/>
    </row>
  </sheetData>
  <mergeCells count="106">
    <mergeCell ref="A6:B6"/>
    <mergeCell ref="C6:D6"/>
    <mergeCell ref="E6:F6"/>
    <mergeCell ref="A1:F1"/>
    <mergeCell ref="A2:B2"/>
    <mergeCell ref="C2:F2"/>
    <mergeCell ref="A3:B3"/>
    <mergeCell ref="C3:F3"/>
    <mergeCell ref="A4:B4"/>
    <mergeCell ref="C4:D4"/>
    <mergeCell ref="E4:F4"/>
    <mergeCell ref="C16:D16"/>
    <mergeCell ref="E16:F16"/>
    <mergeCell ref="A14:B14"/>
    <mergeCell ref="C14:D14"/>
    <mergeCell ref="E14:F14"/>
    <mergeCell ref="A11:B11"/>
    <mergeCell ref="C11:F11"/>
    <mergeCell ref="A12:B12"/>
    <mergeCell ref="C12:F12"/>
    <mergeCell ref="A13:B13"/>
    <mergeCell ref="C13:F13"/>
    <mergeCell ref="A31:B31"/>
    <mergeCell ref="C31:F31"/>
    <mergeCell ref="A5:B5"/>
    <mergeCell ref="C5:D5"/>
    <mergeCell ref="E5:F5"/>
    <mergeCell ref="A15:B15"/>
    <mergeCell ref="C15:D15"/>
    <mergeCell ref="E15:F15"/>
    <mergeCell ref="A25:B25"/>
    <mergeCell ref="C25:D25"/>
    <mergeCell ref="A26:B26"/>
    <mergeCell ref="C26:D26"/>
    <mergeCell ref="E26:F26"/>
    <mergeCell ref="E25:F25"/>
    <mergeCell ref="A24:B24"/>
    <mergeCell ref="C24:D24"/>
    <mergeCell ref="E24:F24"/>
    <mergeCell ref="A21:B21"/>
    <mergeCell ref="C21:F21"/>
    <mergeCell ref="A22:B22"/>
    <mergeCell ref="C22:F22"/>
    <mergeCell ref="A23:B23"/>
    <mergeCell ref="C23:F23"/>
    <mergeCell ref="A16:B16"/>
    <mergeCell ref="A35:B35"/>
    <mergeCell ref="C35:D35"/>
    <mergeCell ref="E35:F35"/>
    <mergeCell ref="A36:B36"/>
    <mergeCell ref="C36:D36"/>
    <mergeCell ref="E36:F36"/>
    <mergeCell ref="A32:B32"/>
    <mergeCell ref="C32:F32"/>
    <mergeCell ref="A33:B33"/>
    <mergeCell ref="C33:F33"/>
    <mergeCell ref="A34:B34"/>
    <mergeCell ref="C34:D34"/>
    <mergeCell ref="E34:F34"/>
    <mergeCell ref="A44:B44"/>
    <mergeCell ref="C44:D44"/>
    <mergeCell ref="E44:F44"/>
    <mergeCell ref="A45:B45"/>
    <mergeCell ref="C45:D45"/>
    <mergeCell ref="E45:F45"/>
    <mergeCell ref="A41:B41"/>
    <mergeCell ref="C41:F41"/>
    <mergeCell ref="A42:B42"/>
    <mergeCell ref="C42:F42"/>
    <mergeCell ref="A43:B43"/>
    <mergeCell ref="C43:F43"/>
    <mergeCell ref="A52:B52"/>
    <mergeCell ref="C52:F52"/>
    <mergeCell ref="A53:B53"/>
    <mergeCell ref="C53:F53"/>
    <mergeCell ref="A54:B54"/>
    <mergeCell ref="C54:D54"/>
    <mergeCell ref="E54:F54"/>
    <mergeCell ref="A46:B46"/>
    <mergeCell ref="C46:D46"/>
    <mergeCell ref="E46:F46"/>
    <mergeCell ref="A51:B51"/>
    <mergeCell ref="C51:F51"/>
    <mergeCell ref="A61:B61"/>
    <mergeCell ref="C61:F61"/>
    <mergeCell ref="A62:B62"/>
    <mergeCell ref="C62:F62"/>
    <mergeCell ref="A63:B63"/>
    <mergeCell ref="C63:F63"/>
    <mergeCell ref="A55:B55"/>
    <mergeCell ref="C55:D55"/>
    <mergeCell ref="E55:F55"/>
    <mergeCell ref="A56:B56"/>
    <mergeCell ref="C56:D56"/>
    <mergeCell ref="E56:F56"/>
    <mergeCell ref="A66:B66"/>
    <mergeCell ref="C66:D66"/>
    <mergeCell ref="E66:F66"/>
    <mergeCell ref="A71:B71"/>
    <mergeCell ref="C71:F71"/>
    <mergeCell ref="A64:B64"/>
    <mergeCell ref="C64:D64"/>
    <mergeCell ref="E64:F64"/>
    <mergeCell ref="A65:B65"/>
    <mergeCell ref="C65:D65"/>
    <mergeCell ref="E65:F65"/>
  </mergeCells>
  <conditionalFormatting sqref="C2:C3">
    <cfRule type="containsText" dxfId="165" priority="201" operator="containsText" text="V">
      <formula>NOT(ISERROR(SEARCH("V",C2)))</formula>
    </cfRule>
    <cfRule type="containsText" dxfId="164" priority="202" operator="containsText" text="X">
      <formula>NOT(ISERROR(SEARCH("X",C2)))</formula>
    </cfRule>
  </conditionalFormatting>
  <conditionalFormatting sqref="A2:A3">
    <cfRule type="containsText" dxfId="163" priority="199" operator="containsText" text="V">
      <formula>NOT(ISERROR(SEARCH("V",A2)))</formula>
    </cfRule>
    <cfRule type="containsText" dxfId="162" priority="200" operator="containsText" text="X">
      <formula>NOT(ISERROR(SEARCH("X",A2)))</formula>
    </cfRule>
  </conditionalFormatting>
  <conditionalFormatting sqref="A4 A6">
    <cfRule type="containsText" dxfId="161" priority="197" operator="containsText" text="V">
      <formula>NOT(ISERROR(SEARCH("V",A4)))</formula>
    </cfRule>
    <cfRule type="containsText" dxfId="160" priority="198" operator="containsText" text="X">
      <formula>NOT(ISERROR(SEARCH("X",A4)))</formula>
    </cfRule>
  </conditionalFormatting>
  <conditionalFormatting sqref="C4">
    <cfRule type="containsText" dxfId="159" priority="195" operator="containsText" text="V">
      <formula>NOT(ISERROR(SEARCH("V",C4)))</formula>
    </cfRule>
    <cfRule type="containsText" dxfId="158" priority="196" operator="containsText" text="X">
      <formula>NOT(ISERROR(SEARCH("X",C4)))</formula>
    </cfRule>
  </conditionalFormatting>
  <conditionalFormatting sqref="C6">
    <cfRule type="containsText" dxfId="157" priority="193" operator="containsText" text="V">
      <formula>NOT(ISERROR(SEARCH("V",C6)))</formula>
    </cfRule>
    <cfRule type="containsText" dxfId="156" priority="194" operator="containsText" text="X">
      <formula>NOT(ISERROR(SEARCH("X",C6)))</formula>
    </cfRule>
  </conditionalFormatting>
  <conditionalFormatting sqref="A11">
    <cfRule type="containsText" dxfId="155" priority="191" operator="containsText" text="V">
      <formula>NOT(ISERROR(SEARCH("V",A11)))</formula>
    </cfRule>
    <cfRule type="containsText" dxfId="154" priority="192" operator="containsText" text="X">
      <formula>NOT(ISERROR(SEARCH("X",A11)))</formula>
    </cfRule>
  </conditionalFormatting>
  <conditionalFormatting sqref="C12:C13">
    <cfRule type="containsText" dxfId="153" priority="189" operator="containsText" text="V">
      <formula>NOT(ISERROR(SEARCH("V",C12)))</formula>
    </cfRule>
    <cfRule type="containsText" dxfId="152" priority="190" operator="containsText" text="X">
      <formula>NOT(ISERROR(SEARCH("X",C12)))</formula>
    </cfRule>
  </conditionalFormatting>
  <conditionalFormatting sqref="A12:A13">
    <cfRule type="containsText" dxfId="151" priority="187" operator="containsText" text="V">
      <formula>NOT(ISERROR(SEARCH("V",A12)))</formula>
    </cfRule>
    <cfRule type="containsText" dxfId="150" priority="188" operator="containsText" text="X">
      <formula>NOT(ISERROR(SEARCH("X",A12)))</formula>
    </cfRule>
  </conditionalFormatting>
  <conditionalFormatting sqref="A14 A16">
    <cfRule type="containsText" dxfId="149" priority="185" operator="containsText" text="V">
      <formula>NOT(ISERROR(SEARCH("V",A14)))</formula>
    </cfRule>
    <cfRule type="containsText" dxfId="148" priority="186" operator="containsText" text="X">
      <formula>NOT(ISERROR(SEARCH("X",A14)))</formula>
    </cfRule>
  </conditionalFormatting>
  <conditionalFormatting sqref="C14">
    <cfRule type="containsText" dxfId="147" priority="183" operator="containsText" text="V">
      <formula>NOT(ISERROR(SEARCH("V",C14)))</formula>
    </cfRule>
    <cfRule type="containsText" dxfId="146" priority="184" operator="containsText" text="X">
      <formula>NOT(ISERROR(SEARCH("X",C14)))</formula>
    </cfRule>
  </conditionalFormatting>
  <conditionalFormatting sqref="C16">
    <cfRule type="containsText" dxfId="145" priority="181" operator="containsText" text="V">
      <formula>NOT(ISERROR(SEARCH("V",C16)))</formula>
    </cfRule>
    <cfRule type="containsText" dxfId="144" priority="182" operator="containsText" text="X">
      <formula>NOT(ISERROR(SEARCH("X",C16)))</formula>
    </cfRule>
  </conditionalFormatting>
  <conditionalFormatting sqref="A21">
    <cfRule type="containsText" dxfId="143" priority="179" operator="containsText" text="V">
      <formula>NOT(ISERROR(SEARCH("V",A21)))</formula>
    </cfRule>
    <cfRule type="containsText" dxfId="142" priority="180" operator="containsText" text="X">
      <formula>NOT(ISERROR(SEARCH("X",A21)))</formula>
    </cfRule>
  </conditionalFormatting>
  <conditionalFormatting sqref="C22:C23">
    <cfRule type="containsText" dxfId="141" priority="177" operator="containsText" text="V">
      <formula>NOT(ISERROR(SEARCH("V",C22)))</formula>
    </cfRule>
    <cfRule type="containsText" dxfId="140" priority="178" operator="containsText" text="X">
      <formula>NOT(ISERROR(SEARCH("X",C22)))</formula>
    </cfRule>
  </conditionalFormatting>
  <conditionalFormatting sqref="A22:A23">
    <cfRule type="containsText" dxfId="139" priority="175" operator="containsText" text="V">
      <formula>NOT(ISERROR(SEARCH("V",A22)))</formula>
    </cfRule>
    <cfRule type="containsText" dxfId="138" priority="176" operator="containsText" text="X">
      <formula>NOT(ISERROR(SEARCH("X",A22)))</formula>
    </cfRule>
  </conditionalFormatting>
  <conditionalFormatting sqref="A24 A26">
    <cfRule type="containsText" dxfId="137" priority="173" operator="containsText" text="V">
      <formula>NOT(ISERROR(SEARCH("V",A24)))</formula>
    </cfRule>
    <cfRule type="containsText" dxfId="136" priority="174" operator="containsText" text="X">
      <formula>NOT(ISERROR(SEARCH("X",A24)))</formula>
    </cfRule>
  </conditionalFormatting>
  <conditionalFormatting sqref="C24">
    <cfRule type="containsText" dxfId="135" priority="171" operator="containsText" text="V">
      <formula>NOT(ISERROR(SEARCH("V",C24)))</formula>
    </cfRule>
    <cfRule type="containsText" dxfId="134" priority="172" operator="containsText" text="X">
      <formula>NOT(ISERROR(SEARCH("X",C24)))</formula>
    </cfRule>
  </conditionalFormatting>
  <conditionalFormatting sqref="C26">
    <cfRule type="containsText" dxfId="133" priority="169" operator="containsText" text="V">
      <formula>NOT(ISERROR(SEARCH("V",C26)))</formula>
    </cfRule>
    <cfRule type="containsText" dxfId="132" priority="170" operator="containsText" text="X">
      <formula>NOT(ISERROR(SEARCH("X",C26)))</formula>
    </cfRule>
  </conditionalFormatting>
  <conditionalFormatting sqref="A31">
    <cfRule type="containsText" dxfId="131" priority="167" operator="containsText" text="V">
      <formula>NOT(ISERROR(SEARCH("V",A31)))</formula>
    </cfRule>
    <cfRule type="containsText" dxfId="130" priority="168" operator="containsText" text="X">
      <formula>NOT(ISERROR(SEARCH("X",A31)))</formula>
    </cfRule>
  </conditionalFormatting>
  <conditionalFormatting sqref="E26">
    <cfRule type="containsText" dxfId="129" priority="107" operator="containsText" text="V">
      <formula>NOT(ISERROR(SEARCH("V",E26)))</formula>
    </cfRule>
    <cfRule type="containsText" dxfId="128" priority="108" operator="containsText" text="X">
      <formula>NOT(ISERROR(SEARCH("X",E26)))</formula>
    </cfRule>
  </conditionalFormatting>
  <conditionalFormatting sqref="E4">
    <cfRule type="containsText" dxfId="127" priority="165" operator="containsText" text="V">
      <formula>NOT(ISERROR(SEARCH("V",E4)))</formula>
    </cfRule>
    <cfRule type="containsText" dxfId="126" priority="166" operator="containsText" text="X">
      <formula>NOT(ISERROR(SEARCH("X",E4)))</formula>
    </cfRule>
  </conditionalFormatting>
  <conditionalFormatting sqref="E6">
    <cfRule type="containsText" dxfId="125" priority="163" operator="containsText" text="V">
      <formula>NOT(ISERROR(SEARCH("V",E6)))</formula>
    </cfRule>
    <cfRule type="containsText" dxfId="124" priority="164" operator="containsText" text="X">
      <formula>NOT(ISERROR(SEARCH("X",E6)))</formula>
    </cfRule>
  </conditionalFormatting>
  <conditionalFormatting sqref="E14">
    <cfRule type="containsText" dxfId="123" priority="113" operator="containsText" text="V">
      <formula>NOT(ISERROR(SEARCH("V",E14)))</formula>
    </cfRule>
    <cfRule type="containsText" dxfId="122" priority="114" operator="containsText" text="X">
      <formula>NOT(ISERROR(SEARCH("X",E14)))</formula>
    </cfRule>
  </conditionalFormatting>
  <conditionalFormatting sqref="E16">
    <cfRule type="containsText" dxfId="121" priority="111" operator="containsText" text="V">
      <formula>NOT(ISERROR(SEARCH("V",E16)))</formula>
    </cfRule>
    <cfRule type="containsText" dxfId="120" priority="112" operator="containsText" text="X">
      <formula>NOT(ISERROR(SEARCH("X",E16)))</formula>
    </cfRule>
  </conditionalFormatting>
  <conditionalFormatting sqref="E24">
    <cfRule type="containsText" dxfId="119" priority="109" operator="containsText" text="V">
      <formula>NOT(ISERROR(SEARCH("V",E24)))</formula>
    </cfRule>
    <cfRule type="containsText" dxfId="118" priority="110" operator="containsText" text="X">
      <formula>NOT(ISERROR(SEARCH("X",E24)))</formula>
    </cfRule>
  </conditionalFormatting>
  <conditionalFormatting sqref="A5">
    <cfRule type="containsText" dxfId="117" priority="105" operator="containsText" text="V">
      <formula>NOT(ISERROR(SEARCH("V",A5)))</formula>
    </cfRule>
    <cfRule type="containsText" dxfId="116" priority="106" operator="containsText" text="X">
      <formula>NOT(ISERROR(SEARCH("X",A5)))</formula>
    </cfRule>
  </conditionalFormatting>
  <conditionalFormatting sqref="C5">
    <cfRule type="containsText" dxfId="115" priority="103" operator="containsText" text="V">
      <formula>NOT(ISERROR(SEARCH("V",C5)))</formula>
    </cfRule>
    <cfRule type="containsText" dxfId="114" priority="104" operator="containsText" text="X">
      <formula>NOT(ISERROR(SEARCH("X",C5)))</formula>
    </cfRule>
  </conditionalFormatting>
  <conditionalFormatting sqref="E5">
    <cfRule type="containsText" dxfId="113" priority="101" operator="containsText" text="V">
      <formula>NOT(ISERROR(SEARCH("V",E5)))</formula>
    </cfRule>
    <cfRule type="containsText" dxfId="112" priority="102" operator="containsText" text="X">
      <formula>NOT(ISERROR(SEARCH("X",E5)))</formula>
    </cfRule>
  </conditionalFormatting>
  <conditionalFormatting sqref="A15">
    <cfRule type="containsText" dxfId="111" priority="99" operator="containsText" text="V">
      <formula>NOT(ISERROR(SEARCH("V",A15)))</formula>
    </cfRule>
    <cfRule type="containsText" dxfId="110" priority="100" operator="containsText" text="X">
      <formula>NOT(ISERROR(SEARCH("X",A15)))</formula>
    </cfRule>
  </conditionalFormatting>
  <conditionalFormatting sqref="C15">
    <cfRule type="containsText" dxfId="109" priority="97" operator="containsText" text="V">
      <formula>NOT(ISERROR(SEARCH("V",C15)))</formula>
    </cfRule>
    <cfRule type="containsText" dxfId="108" priority="98" operator="containsText" text="X">
      <formula>NOT(ISERROR(SEARCH("X",C15)))</formula>
    </cfRule>
  </conditionalFormatting>
  <conditionalFormatting sqref="E15">
    <cfRule type="containsText" dxfId="107" priority="95" operator="containsText" text="V">
      <formula>NOT(ISERROR(SEARCH("V",E15)))</formula>
    </cfRule>
    <cfRule type="containsText" dxfId="106" priority="96" operator="containsText" text="X">
      <formula>NOT(ISERROR(SEARCH("X",E15)))</formula>
    </cfRule>
  </conditionalFormatting>
  <conditionalFormatting sqref="A25">
    <cfRule type="containsText" dxfId="105" priority="93" operator="containsText" text="V">
      <formula>NOT(ISERROR(SEARCH("V",A25)))</formula>
    </cfRule>
    <cfRule type="containsText" dxfId="104" priority="94" operator="containsText" text="X">
      <formula>NOT(ISERROR(SEARCH("X",A25)))</formula>
    </cfRule>
  </conditionalFormatting>
  <conditionalFormatting sqref="C25">
    <cfRule type="containsText" dxfId="103" priority="91" operator="containsText" text="V">
      <formula>NOT(ISERROR(SEARCH("V",C25)))</formula>
    </cfRule>
    <cfRule type="containsText" dxfId="102" priority="92" operator="containsText" text="X">
      <formula>NOT(ISERROR(SEARCH("X",C25)))</formula>
    </cfRule>
  </conditionalFormatting>
  <conditionalFormatting sqref="E25">
    <cfRule type="containsText" dxfId="101" priority="89" operator="containsText" text="V">
      <formula>NOT(ISERROR(SEARCH("V",E25)))</formula>
    </cfRule>
    <cfRule type="containsText" dxfId="100" priority="90" operator="containsText" text="X">
      <formula>NOT(ISERROR(SEARCH("X",E25)))</formula>
    </cfRule>
  </conditionalFormatting>
  <conditionalFormatting sqref="C32:C33">
    <cfRule type="containsText" dxfId="99" priority="87" operator="containsText" text="V">
      <formula>NOT(ISERROR(SEARCH("V",C32)))</formula>
    </cfRule>
    <cfRule type="containsText" dxfId="98" priority="88" operator="containsText" text="X">
      <formula>NOT(ISERROR(SEARCH("X",C32)))</formula>
    </cfRule>
  </conditionalFormatting>
  <conditionalFormatting sqref="A32:A33">
    <cfRule type="containsText" dxfId="97" priority="85" operator="containsText" text="V">
      <formula>NOT(ISERROR(SEARCH("V",A32)))</formula>
    </cfRule>
    <cfRule type="containsText" dxfId="96" priority="86" operator="containsText" text="X">
      <formula>NOT(ISERROR(SEARCH("X",A32)))</formula>
    </cfRule>
  </conditionalFormatting>
  <conditionalFormatting sqref="A34 A36">
    <cfRule type="containsText" dxfId="95" priority="83" operator="containsText" text="V">
      <formula>NOT(ISERROR(SEARCH("V",A34)))</formula>
    </cfRule>
    <cfRule type="containsText" dxfId="94" priority="84" operator="containsText" text="X">
      <formula>NOT(ISERROR(SEARCH("X",A34)))</formula>
    </cfRule>
  </conditionalFormatting>
  <conditionalFormatting sqref="C34">
    <cfRule type="containsText" dxfId="93" priority="81" operator="containsText" text="V">
      <formula>NOT(ISERROR(SEARCH("V",C34)))</formula>
    </cfRule>
    <cfRule type="containsText" dxfId="92" priority="82" operator="containsText" text="X">
      <formula>NOT(ISERROR(SEARCH("X",C34)))</formula>
    </cfRule>
  </conditionalFormatting>
  <conditionalFormatting sqref="C36">
    <cfRule type="containsText" dxfId="91" priority="79" operator="containsText" text="V">
      <formula>NOT(ISERROR(SEARCH("V",C36)))</formula>
    </cfRule>
    <cfRule type="containsText" dxfId="90" priority="80" operator="containsText" text="X">
      <formula>NOT(ISERROR(SEARCH("X",C36)))</formula>
    </cfRule>
  </conditionalFormatting>
  <conditionalFormatting sqref="A41">
    <cfRule type="containsText" dxfId="89" priority="77" operator="containsText" text="V">
      <formula>NOT(ISERROR(SEARCH("V",A41)))</formula>
    </cfRule>
    <cfRule type="containsText" dxfId="88" priority="78" operator="containsText" text="X">
      <formula>NOT(ISERROR(SEARCH("X",A41)))</formula>
    </cfRule>
  </conditionalFormatting>
  <conditionalFormatting sqref="C42:C43">
    <cfRule type="containsText" dxfId="87" priority="75" operator="containsText" text="V">
      <formula>NOT(ISERROR(SEARCH("V",C42)))</formula>
    </cfRule>
    <cfRule type="containsText" dxfId="86" priority="76" operator="containsText" text="X">
      <formula>NOT(ISERROR(SEARCH("X",C42)))</formula>
    </cfRule>
  </conditionalFormatting>
  <conditionalFormatting sqref="A42:A43">
    <cfRule type="containsText" dxfId="85" priority="73" operator="containsText" text="V">
      <formula>NOT(ISERROR(SEARCH("V",A42)))</formula>
    </cfRule>
    <cfRule type="containsText" dxfId="84" priority="74" operator="containsText" text="X">
      <formula>NOT(ISERROR(SEARCH("X",A42)))</formula>
    </cfRule>
  </conditionalFormatting>
  <conditionalFormatting sqref="A44 A46">
    <cfRule type="containsText" dxfId="83" priority="71" operator="containsText" text="V">
      <formula>NOT(ISERROR(SEARCH("V",A44)))</formula>
    </cfRule>
    <cfRule type="containsText" dxfId="82" priority="72" operator="containsText" text="X">
      <formula>NOT(ISERROR(SEARCH("X",A44)))</formula>
    </cfRule>
  </conditionalFormatting>
  <conditionalFormatting sqref="C44">
    <cfRule type="containsText" dxfId="81" priority="69" operator="containsText" text="V">
      <formula>NOT(ISERROR(SEARCH("V",C44)))</formula>
    </cfRule>
    <cfRule type="containsText" dxfId="80" priority="70" operator="containsText" text="X">
      <formula>NOT(ISERROR(SEARCH("X",C44)))</formula>
    </cfRule>
  </conditionalFormatting>
  <conditionalFormatting sqref="C46">
    <cfRule type="containsText" dxfId="79" priority="67" operator="containsText" text="V">
      <formula>NOT(ISERROR(SEARCH("V",C46)))</formula>
    </cfRule>
    <cfRule type="containsText" dxfId="78" priority="68" operator="containsText" text="X">
      <formula>NOT(ISERROR(SEARCH("X",C46)))</formula>
    </cfRule>
  </conditionalFormatting>
  <conditionalFormatting sqref="A51">
    <cfRule type="containsText" dxfId="77" priority="65" operator="containsText" text="V">
      <formula>NOT(ISERROR(SEARCH("V",A51)))</formula>
    </cfRule>
    <cfRule type="containsText" dxfId="76" priority="66" operator="containsText" text="X">
      <formula>NOT(ISERROR(SEARCH("X",A51)))</formula>
    </cfRule>
  </conditionalFormatting>
  <conditionalFormatting sqref="C52:C53">
    <cfRule type="containsText" dxfId="75" priority="63" operator="containsText" text="V">
      <formula>NOT(ISERROR(SEARCH("V",C52)))</formula>
    </cfRule>
    <cfRule type="containsText" dxfId="74" priority="64" operator="containsText" text="X">
      <formula>NOT(ISERROR(SEARCH("X",C52)))</formula>
    </cfRule>
  </conditionalFormatting>
  <conditionalFormatting sqref="A52:A53">
    <cfRule type="containsText" dxfId="73" priority="61" operator="containsText" text="V">
      <formula>NOT(ISERROR(SEARCH("V",A52)))</formula>
    </cfRule>
    <cfRule type="containsText" dxfId="72" priority="62" operator="containsText" text="X">
      <formula>NOT(ISERROR(SEARCH("X",A52)))</formula>
    </cfRule>
  </conditionalFormatting>
  <conditionalFormatting sqref="A54 A56">
    <cfRule type="containsText" dxfId="71" priority="59" operator="containsText" text="V">
      <formula>NOT(ISERROR(SEARCH("V",A54)))</formula>
    </cfRule>
    <cfRule type="containsText" dxfId="70" priority="60" operator="containsText" text="X">
      <formula>NOT(ISERROR(SEARCH("X",A54)))</formula>
    </cfRule>
  </conditionalFormatting>
  <conditionalFormatting sqref="C54">
    <cfRule type="containsText" dxfId="69" priority="57" operator="containsText" text="V">
      <formula>NOT(ISERROR(SEARCH("V",C54)))</formula>
    </cfRule>
    <cfRule type="containsText" dxfId="68" priority="58" operator="containsText" text="X">
      <formula>NOT(ISERROR(SEARCH("X",C54)))</formula>
    </cfRule>
  </conditionalFormatting>
  <conditionalFormatting sqref="C56">
    <cfRule type="containsText" dxfId="67" priority="55" operator="containsText" text="V">
      <formula>NOT(ISERROR(SEARCH("V",C56)))</formula>
    </cfRule>
    <cfRule type="containsText" dxfId="66" priority="56" operator="containsText" text="X">
      <formula>NOT(ISERROR(SEARCH("X",C56)))</formula>
    </cfRule>
  </conditionalFormatting>
  <conditionalFormatting sqref="A61">
    <cfRule type="containsText" dxfId="65" priority="53" operator="containsText" text="V">
      <formula>NOT(ISERROR(SEARCH("V",A61)))</formula>
    </cfRule>
    <cfRule type="containsText" dxfId="64" priority="54" operator="containsText" text="X">
      <formula>NOT(ISERROR(SEARCH("X",A61)))</formula>
    </cfRule>
  </conditionalFormatting>
  <conditionalFormatting sqref="E56">
    <cfRule type="containsText" dxfId="63" priority="41" operator="containsText" text="V">
      <formula>NOT(ISERROR(SEARCH("V",E56)))</formula>
    </cfRule>
    <cfRule type="containsText" dxfId="62" priority="42" operator="containsText" text="X">
      <formula>NOT(ISERROR(SEARCH("X",E56)))</formula>
    </cfRule>
  </conditionalFormatting>
  <conditionalFormatting sqref="E34">
    <cfRule type="containsText" dxfId="61" priority="51" operator="containsText" text="V">
      <formula>NOT(ISERROR(SEARCH("V",E34)))</formula>
    </cfRule>
    <cfRule type="containsText" dxfId="60" priority="52" operator="containsText" text="X">
      <formula>NOT(ISERROR(SEARCH("X",E34)))</formula>
    </cfRule>
  </conditionalFormatting>
  <conditionalFormatting sqref="E36">
    <cfRule type="containsText" dxfId="59" priority="49" operator="containsText" text="V">
      <formula>NOT(ISERROR(SEARCH("V",E36)))</formula>
    </cfRule>
    <cfRule type="containsText" dxfId="58" priority="50" operator="containsText" text="X">
      <formula>NOT(ISERROR(SEARCH("X",E36)))</formula>
    </cfRule>
  </conditionalFormatting>
  <conditionalFormatting sqref="E44">
    <cfRule type="containsText" dxfId="57" priority="47" operator="containsText" text="V">
      <formula>NOT(ISERROR(SEARCH("V",E44)))</formula>
    </cfRule>
    <cfRule type="containsText" dxfId="56" priority="48" operator="containsText" text="X">
      <formula>NOT(ISERROR(SEARCH("X",E44)))</formula>
    </cfRule>
  </conditionalFormatting>
  <conditionalFormatting sqref="E46">
    <cfRule type="containsText" dxfId="55" priority="45" operator="containsText" text="V">
      <formula>NOT(ISERROR(SEARCH("V",E46)))</formula>
    </cfRule>
    <cfRule type="containsText" dxfId="54" priority="46" operator="containsText" text="X">
      <formula>NOT(ISERROR(SEARCH("X",E46)))</formula>
    </cfRule>
  </conditionalFormatting>
  <conditionalFormatting sqref="E54">
    <cfRule type="containsText" dxfId="53" priority="43" operator="containsText" text="V">
      <formula>NOT(ISERROR(SEARCH("V",E54)))</formula>
    </cfRule>
    <cfRule type="containsText" dxfId="52" priority="44" operator="containsText" text="X">
      <formula>NOT(ISERROR(SEARCH("X",E54)))</formula>
    </cfRule>
  </conditionalFormatting>
  <conditionalFormatting sqref="A35">
    <cfRule type="containsText" dxfId="51" priority="39" operator="containsText" text="V">
      <formula>NOT(ISERROR(SEARCH("V",A35)))</formula>
    </cfRule>
    <cfRule type="containsText" dxfId="50" priority="40" operator="containsText" text="X">
      <formula>NOT(ISERROR(SEARCH("X",A35)))</formula>
    </cfRule>
  </conditionalFormatting>
  <conditionalFormatting sqref="C35">
    <cfRule type="containsText" dxfId="49" priority="37" operator="containsText" text="V">
      <formula>NOT(ISERROR(SEARCH("V",C35)))</formula>
    </cfRule>
    <cfRule type="containsText" dxfId="48" priority="38" operator="containsText" text="X">
      <formula>NOT(ISERROR(SEARCH("X",C35)))</formula>
    </cfRule>
  </conditionalFormatting>
  <conditionalFormatting sqref="E35">
    <cfRule type="containsText" dxfId="47" priority="35" operator="containsText" text="V">
      <formula>NOT(ISERROR(SEARCH("V",E35)))</formula>
    </cfRule>
    <cfRule type="containsText" dxfId="46" priority="36" operator="containsText" text="X">
      <formula>NOT(ISERROR(SEARCH("X",E35)))</formula>
    </cfRule>
  </conditionalFormatting>
  <conditionalFormatting sqref="A45">
    <cfRule type="containsText" dxfId="45" priority="33" operator="containsText" text="V">
      <formula>NOT(ISERROR(SEARCH("V",A45)))</formula>
    </cfRule>
    <cfRule type="containsText" dxfId="44" priority="34" operator="containsText" text="X">
      <formula>NOT(ISERROR(SEARCH("X",A45)))</formula>
    </cfRule>
  </conditionalFormatting>
  <conditionalFormatting sqref="C45">
    <cfRule type="containsText" dxfId="43" priority="31" operator="containsText" text="V">
      <formula>NOT(ISERROR(SEARCH("V",C45)))</formula>
    </cfRule>
    <cfRule type="containsText" dxfId="42" priority="32" operator="containsText" text="X">
      <formula>NOT(ISERROR(SEARCH("X",C45)))</formula>
    </cfRule>
  </conditionalFormatting>
  <conditionalFormatting sqref="E45">
    <cfRule type="containsText" dxfId="41" priority="29" operator="containsText" text="V">
      <formula>NOT(ISERROR(SEARCH("V",E45)))</formula>
    </cfRule>
    <cfRule type="containsText" dxfId="40" priority="30" operator="containsText" text="X">
      <formula>NOT(ISERROR(SEARCH("X",E45)))</formula>
    </cfRule>
  </conditionalFormatting>
  <conditionalFormatting sqref="A55">
    <cfRule type="containsText" dxfId="39" priority="27" operator="containsText" text="V">
      <formula>NOT(ISERROR(SEARCH("V",A55)))</formula>
    </cfRule>
    <cfRule type="containsText" dxfId="38" priority="28" operator="containsText" text="X">
      <formula>NOT(ISERROR(SEARCH("X",A55)))</formula>
    </cfRule>
  </conditionalFormatting>
  <conditionalFormatting sqref="C55">
    <cfRule type="containsText" dxfId="37" priority="25" operator="containsText" text="V">
      <formula>NOT(ISERROR(SEARCH("V",C55)))</formula>
    </cfRule>
    <cfRule type="containsText" dxfId="36" priority="26" operator="containsText" text="X">
      <formula>NOT(ISERROR(SEARCH("X",C55)))</formula>
    </cfRule>
  </conditionalFormatting>
  <conditionalFormatting sqref="E55">
    <cfRule type="containsText" dxfId="35" priority="23" operator="containsText" text="V">
      <formula>NOT(ISERROR(SEARCH("V",E55)))</formula>
    </cfRule>
    <cfRule type="containsText" dxfId="34" priority="24" operator="containsText" text="X">
      <formula>NOT(ISERROR(SEARCH("X",E55)))</formula>
    </cfRule>
  </conditionalFormatting>
  <conditionalFormatting sqref="C62:C63">
    <cfRule type="containsText" dxfId="33" priority="21" operator="containsText" text="V">
      <formula>NOT(ISERROR(SEARCH("V",C62)))</formula>
    </cfRule>
    <cfRule type="containsText" dxfId="32" priority="22" operator="containsText" text="X">
      <formula>NOT(ISERROR(SEARCH("X",C62)))</formula>
    </cfRule>
  </conditionalFormatting>
  <conditionalFormatting sqref="A62:A63">
    <cfRule type="containsText" dxfId="31" priority="19" operator="containsText" text="V">
      <formula>NOT(ISERROR(SEARCH("V",A62)))</formula>
    </cfRule>
    <cfRule type="containsText" dxfId="30" priority="20" operator="containsText" text="X">
      <formula>NOT(ISERROR(SEARCH("X",A62)))</formula>
    </cfRule>
  </conditionalFormatting>
  <conditionalFormatting sqref="A64 A66">
    <cfRule type="containsText" dxfId="29" priority="17" operator="containsText" text="V">
      <formula>NOT(ISERROR(SEARCH("V",A64)))</formula>
    </cfRule>
    <cfRule type="containsText" dxfId="28" priority="18" operator="containsText" text="X">
      <formula>NOT(ISERROR(SEARCH("X",A64)))</formula>
    </cfRule>
  </conditionalFormatting>
  <conditionalFormatting sqref="C64">
    <cfRule type="containsText" dxfId="27" priority="15" operator="containsText" text="V">
      <formula>NOT(ISERROR(SEARCH("V",C64)))</formula>
    </cfRule>
    <cfRule type="containsText" dxfId="26" priority="16" operator="containsText" text="X">
      <formula>NOT(ISERROR(SEARCH("X",C64)))</formula>
    </cfRule>
  </conditionalFormatting>
  <conditionalFormatting sqref="C66">
    <cfRule type="containsText" dxfId="25" priority="13" operator="containsText" text="V">
      <formula>NOT(ISERROR(SEARCH("V",C66)))</formula>
    </cfRule>
    <cfRule type="containsText" dxfId="24" priority="14" operator="containsText" text="X">
      <formula>NOT(ISERROR(SEARCH("X",C66)))</formula>
    </cfRule>
  </conditionalFormatting>
  <conditionalFormatting sqref="A71">
    <cfRule type="containsText" dxfId="23" priority="11" operator="containsText" text="V">
      <formula>NOT(ISERROR(SEARCH("V",A71)))</formula>
    </cfRule>
    <cfRule type="containsText" dxfId="22" priority="12" operator="containsText" text="X">
      <formula>NOT(ISERROR(SEARCH("X",A71)))</formula>
    </cfRule>
  </conditionalFormatting>
  <conditionalFormatting sqref="E66">
    <cfRule type="containsText" dxfId="21" priority="7" operator="containsText" text="V">
      <formula>NOT(ISERROR(SEARCH("V",E66)))</formula>
    </cfRule>
    <cfRule type="containsText" dxfId="20" priority="8" operator="containsText" text="X">
      <formula>NOT(ISERROR(SEARCH("X",E66)))</formula>
    </cfRule>
  </conditionalFormatting>
  <conditionalFormatting sqref="E64">
    <cfRule type="containsText" dxfId="19" priority="9" operator="containsText" text="V">
      <formula>NOT(ISERROR(SEARCH("V",E64)))</formula>
    </cfRule>
    <cfRule type="containsText" dxfId="18" priority="10" operator="containsText" text="X">
      <formula>NOT(ISERROR(SEARCH("X",E64)))</formula>
    </cfRule>
  </conditionalFormatting>
  <conditionalFormatting sqref="A65">
    <cfRule type="containsText" dxfId="17" priority="5" operator="containsText" text="V">
      <formula>NOT(ISERROR(SEARCH("V",A65)))</formula>
    </cfRule>
    <cfRule type="containsText" dxfId="16" priority="6" operator="containsText" text="X">
      <formula>NOT(ISERROR(SEARCH("X",A65)))</formula>
    </cfRule>
  </conditionalFormatting>
  <conditionalFormatting sqref="C65">
    <cfRule type="containsText" dxfId="15" priority="3" operator="containsText" text="V">
      <formula>NOT(ISERROR(SEARCH("V",C65)))</formula>
    </cfRule>
    <cfRule type="containsText" dxfId="14" priority="4" operator="containsText" text="X">
      <formula>NOT(ISERROR(SEARCH("X",C65)))</formula>
    </cfRule>
  </conditionalFormatting>
  <conditionalFormatting sqref="E65">
    <cfRule type="containsText" dxfId="13" priority="1" operator="containsText" text="V">
      <formula>NOT(ISERROR(SEARCH("V",E65)))</formula>
    </cfRule>
    <cfRule type="containsText" dxfId="12" priority="2" operator="containsText" text="X">
      <formula>NOT(ISERROR(SEARCH("X",E65)))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sqref="A1:B2"/>
    </sheetView>
  </sheetViews>
  <sheetFormatPr defaultRowHeight="14" x14ac:dyDescent="0.3"/>
  <cols>
    <col min="1" max="1" width="56.25" bestFit="1" customWidth="1"/>
    <col min="2" max="2" width="6.08203125" bestFit="1" customWidth="1"/>
    <col min="3" max="16" width="22.25" customWidth="1"/>
  </cols>
  <sheetData>
    <row r="1" spans="1:16" ht="21.75" customHeight="1" thickBot="1" x14ac:dyDescent="0.35">
      <c r="A1" s="177" t="s">
        <v>37</v>
      </c>
      <c r="B1" s="178"/>
      <c r="C1" s="149">
        <f>איכות!D1</f>
        <v>0</v>
      </c>
      <c r="D1" s="130"/>
      <c r="E1" s="149">
        <f>איכות!F1</f>
        <v>0</v>
      </c>
      <c r="F1" s="130"/>
      <c r="G1" s="149">
        <f>איכות!H1</f>
        <v>0</v>
      </c>
      <c r="H1" s="130"/>
      <c r="I1" s="149">
        <f>איכות!J1</f>
        <v>0</v>
      </c>
      <c r="J1" s="130"/>
      <c r="K1" s="149">
        <f>איכות!L1</f>
        <v>0</v>
      </c>
      <c r="L1" s="130"/>
      <c r="M1" s="149">
        <f>איכות!N1</f>
        <v>0</v>
      </c>
      <c r="N1" s="130"/>
      <c r="O1" s="149">
        <f>איכות!P1</f>
        <v>0</v>
      </c>
      <c r="P1" s="130"/>
    </row>
    <row r="2" spans="1:16" ht="14.25" customHeight="1" x14ac:dyDescent="0.3">
      <c r="A2" s="179"/>
      <c r="B2" s="180"/>
      <c r="C2" s="149" t="e">
        <f>איכות!D2</f>
        <v>#N/A</v>
      </c>
      <c r="D2" s="130"/>
      <c r="E2" s="149" t="e">
        <f>איכות!F2</f>
        <v>#N/A</v>
      </c>
      <c r="F2" s="130"/>
      <c r="G2" s="149" t="e">
        <f>איכות!H2</f>
        <v>#N/A</v>
      </c>
      <c r="H2" s="130"/>
      <c r="I2" s="149" t="e">
        <f>איכות!J2</f>
        <v>#N/A</v>
      </c>
      <c r="J2" s="130"/>
      <c r="K2" s="149" t="e">
        <f>איכות!L2</f>
        <v>#N/A</v>
      </c>
      <c r="L2" s="130"/>
      <c r="M2" s="149" t="e">
        <f>איכות!N2</f>
        <v>#N/A</v>
      </c>
      <c r="N2" s="130"/>
      <c r="O2" s="149" t="e">
        <f>איכות!P2</f>
        <v>#N/A</v>
      </c>
      <c r="P2" s="130"/>
    </row>
    <row r="3" spans="1:16" ht="81.75" customHeight="1" thickBot="1" x14ac:dyDescent="0.35">
      <c r="A3" s="38" t="s">
        <v>11</v>
      </c>
      <c r="B3" s="39" t="s">
        <v>3</v>
      </c>
      <c r="C3" s="75" t="s">
        <v>81</v>
      </c>
      <c r="D3" s="34" t="s">
        <v>20</v>
      </c>
      <c r="E3" s="75" t="s">
        <v>81</v>
      </c>
      <c r="F3" s="34" t="s">
        <v>20</v>
      </c>
      <c r="G3" s="75" t="s">
        <v>81</v>
      </c>
      <c r="H3" s="34" t="s">
        <v>20</v>
      </c>
      <c r="I3" s="75" t="s">
        <v>81</v>
      </c>
      <c r="J3" s="34" t="s">
        <v>20</v>
      </c>
      <c r="K3" s="75" t="s">
        <v>81</v>
      </c>
      <c r="L3" s="34" t="s">
        <v>20</v>
      </c>
      <c r="M3" s="75" t="s">
        <v>81</v>
      </c>
      <c r="N3" s="34" t="s">
        <v>20</v>
      </c>
      <c r="O3" s="75" t="s">
        <v>81</v>
      </c>
      <c r="P3" s="34" t="s">
        <v>20</v>
      </c>
    </row>
    <row r="4" spans="1:16" ht="42" x14ac:dyDescent="0.3">
      <c r="A4" s="40" t="s">
        <v>141</v>
      </c>
      <c r="B4" s="41">
        <v>0.3</v>
      </c>
      <c r="C4" s="1"/>
      <c r="D4" s="36"/>
      <c r="E4" s="1"/>
      <c r="F4" s="36"/>
      <c r="G4" s="1"/>
      <c r="H4" s="36"/>
      <c r="I4" s="1"/>
      <c r="J4" s="36"/>
      <c r="K4" s="1"/>
      <c r="L4" s="36"/>
      <c r="M4" s="1"/>
      <c r="N4" s="36"/>
      <c r="O4" s="1"/>
      <c r="P4" s="36"/>
    </row>
    <row r="5" spans="1:16" x14ac:dyDescent="0.3">
      <c r="A5" s="37" t="s">
        <v>142</v>
      </c>
      <c r="B5" s="42">
        <v>0.3</v>
      </c>
      <c r="C5" s="1"/>
      <c r="D5" s="36"/>
      <c r="E5" s="1"/>
      <c r="F5" s="36"/>
      <c r="G5" s="1"/>
      <c r="H5" s="36"/>
      <c r="I5" s="1"/>
      <c r="J5" s="36"/>
      <c r="K5" s="1"/>
      <c r="L5" s="36"/>
      <c r="M5" s="1"/>
      <c r="N5" s="36"/>
      <c r="O5" s="1"/>
      <c r="P5" s="36"/>
    </row>
    <row r="6" spans="1:16" x14ac:dyDescent="0.3">
      <c r="A6" s="37" t="s">
        <v>136</v>
      </c>
      <c r="B6" s="42">
        <v>0.2</v>
      </c>
      <c r="C6" s="1"/>
      <c r="D6" s="36"/>
      <c r="E6" s="1"/>
      <c r="F6" s="36"/>
      <c r="G6" s="1"/>
      <c r="H6" s="36"/>
      <c r="I6" s="1"/>
      <c r="J6" s="36"/>
      <c r="K6" s="1"/>
      <c r="L6" s="36"/>
      <c r="M6" s="1"/>
      <c r="N6" s="36"/>
      <c r="O6" s="1"/>
      <c r="P6" s="36"/>
    </row>
    <row r="7" spans="1:16" x14ac:dyDescent="0.3">
      <c r="A7" s="37" t="s">
        <v>137</v>
      </c>
      <c r="B7" s="70">
        <v>0.2</v>
      </c>
      <c r="C7" s="1"/>
      <c r="D7" s="36"/>
      <c r="E7" s="1"/>
      <c r="F7" s="36"/>
      <c r="G7" s="1"/>
      <c r="H7" s="36"/>
      <c r="I7" s="1"/>
      <c r="J7" s="36"/>
      <c r="K7" s="1"/>
      <c r="L7" s="36"/>
      <c r="M7" s="1"/>
      <c r="N7" s="36"/>
      <c r="O7" s="1"/>
      <c r="P7" s="36"/>
    </row>
    <row r="8" spans="1:16" ht="14.5" thickBot="1" x14ac:dyDescent="0.35">
      <c r="A8" s="76" t="s">
        <v>38</v>
      </c>
      <c r="B8" s="70">
        <f>SUM(B4:B7)</f>
        <v>1</v>
      </c>
      <c r="C8" s="174">
        <f>SUMPRODUCT(C4:C7,$B$4:$B$7)</f>
        <v>0</v>
      </c>
      <c r="D8" s="175"/>
      <c r="E8" s="174">
        <f>SUMPRODUCT(E4:E7,$B$4:$B$7)</f>
        <v>0</v>
      </c>
      <c r="F8" s="175"/>
      <c r="G8" s="174">
        <f>SUMPRODUCT(G4:G7,$B$4:$B$7)</f>
        <v>0</v>
      </c>
      <c r="H8" s="175"/>
      <c r="I8" s="174">
        <f>SUMPRODUCT(I4:I7,$B$4:$B$7)</f>
        <v>0</v>
      </c>
      <c r="J8" s="175"/>
      <c r="K8" s="174">
        <f>SUMPRODUCT(K4:K7,$B$4:$B$7)</f>
        <v>0</v>
      </c>
      <c r="L8" s="175"/>
      <c r="M8" s="174">
        <f>SUMPRODUCT(M4:M7,$B$4:$B$7)</f>
        <v>0</v>
      </c>
      <c r="N8" s="175"/>
      <c r="O8" s="174">
        <f>SUMPRODUCT(O4:O7,$B$4:$B$7)</f>
        <v>0</v>
      </c>
      <c r="P8" s="175"/>
    </row>
    <row r="9" spans="1:16" ht="14.5" thickBot="1" x14ac:dyDescent="0.35">
      <c r="A9" s="181" t="s">
        <v>80</v>
      </c>
      <c r="B9" s="181"/>
      <c r="C9" s="176">
        <f>(C8/10)*40</f>
        <v>0</v>
      </c>
      <c r="D9" s="161"/>
      <c r="E9" s="176">
        <f>(E8/10)*40</f>
        <v>0</v>
      </c>
      <c r="F9" s="161"/>
      <c r="G9" s="176">
        <f>(G8/10)*40</f>
        <v>0</v>
      </c>
      <c r="H9" s="161"/>
      <c r="I9" s="176">
        <f>(I8/10)*40</f>
        <v>0</v>
      </c>
      <c r="J9" s="161"/>
      <c r="K9" s="176">
        <f>(K8/10)*40</f>
        <v>0</v>
      </c>
      <c r="L9" s="161"/>
      <c r="M9" s="176">
        <f>(M8/10)*40</f>
        <v>0</v>
      </c>
      <c r="N9" s="161"/>
      <c r="O9" s="176">
        <f>(O8/10)*40</f>
        <v>0</v>
      </c>
      <c r="P9" s="161"/>
    </row>
    <row r="10" spans="1:16" x14ac:dyDescent="0.3">
      <c r="A10" s="35"/>
      <c r="B10" s="35"/>
      <c r="C10" s="35"/>
      <c r="D10" s="35"/>
      <c r="E10" s="35"/>
      <c r="F10" s="35"/>
      <c r="G10" s="35"/>
      <c r="H10" s="35"/>
      <c r="I10" s="35"/>
      <c r="J10" s="35"/>
      <c r="K10" s="35"/>
      <c r="L10" s="35"/>
      <c r="M10" s="35"/>
      <c r="N10" s="35"/>
      <c r="O10" s="35"/>
      <c r="P10" s="35"/>
    </row>
  </sheetData>
  <mergeCells count="30">
    <mergeCell ref="C9:D9"/>
    <mergeCell ref="E9:F9"/>
    <mergeCell ref="G9:H9"/>
    <mergeCell ref="A1:B2"/>
    <mergeCell ref="G1:H1"/>
    <mergeCell ref="G2:H2"/>
    <mergeCell ref="C1:D1"/>
    <mergeCell ref="C2:D2"/>
    <mergeCell ref="E2:F2"/>
    <mergeCell ref="E1:F1"/>
    <mergeCell ref="C8:D8"/>
    <mergeCell ref="E8:F8"/>
    <mergeCell ref="G8:H8"/>
    <mergeCell ref="A9:B9"/>
    <mergeCell ref="O1:P1"/>
    <mergeCell ref="O2:P2"/>
    <mergeCell ref="O8:P8"/>
    <mergeCell ref="O9:P9"/>
    <mergeCell ref="I8:J8"/>
    <mergeCell ref="K8:L8"/>
    <mergeCell ref="M8:N8"/>
    <mergeCell ref="I9:J9"/>
    <mergeCell ref="K9:L9"/>
    <mergeCell ref="M9:N9"/>
    <mergeCell ref="I1:J1"/>
    <mergeCell ref="K1:L1"/>
    <mergeCell ref="M1:N1"/>
    <mergeCell ref="I2:J2"/>
    <mergeCell ref="K2:L2"/>
    <mergeCell ref="M2:N2"/>
  </mergeCells>
  <conditionalFormatting sqref="C1:H2">
    <cfRule type="containsText" dxfId="11" priority="5" operator="containsText" text="V">
      <formula>NOT(ISERROR(SEARCH("V",C1)))</formula>
    </cfRule>
    <cfRule type="containsText" dxfId="10" priority="6" operator="containsText" text="X">
      <formula>NOT(ISERROR(SEARCH("X",C1)))</formula>
    </cfRule>
  </conditionalFormatting>
  <conditionalFormatting sqref="I1:J2">
    <cfRule type="containsText" dxfId="9" priority="3" operator="containsText" text="V">
      <formula>NOT(ISERROR(SEARCH("V",I1)))</formula>
    </cfRule>
    <cfRule type="containsText" dxfId="8" priority="4" operator="containsText" text="X">
      <formula>NOT(ISERROR(SEARCH("X",I1)))</formula>
    </cfRule>
  </conditionalFormatting>
  <conditionalFormatting sqref="K1:P2">
    <cfRule type="containsText" dxfId="7" priority="1" operator="containsText" text="V">
      <formula>NOT(ISERROR(SEARCH("V",K1)))</formula>
    </cfRule>
    <cfRule type="containsText" dxfId="6" priority="2" operator="containsText" text="X">
      <formula>NOT(ISERROR(SEARCH("X",K1)))</formula>
    </cfRule>
  </conditionalFormatting>
  <dataValidations count="1">
    <dataValidation type="decimal" allowBlank="1" showInputMessage="1" showErrorMessage="1" sqref="C4:C7 E4:E7 G4:G7 I4:I7 K4:K7 M4:M7 O4:O7" xr:uid="{00000000-0002-0000-0400-000000000000}">
      <formula1>0</formula1>
      <formula2>10</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sqref="A1:A2"/>
    </sheetView>
  </sheetViews>
  <sheetFormatPr defaultColWidth="17.5" defaultRowHeight="15.5" x14ac:dyDescent="0.35"/>
  <cols>
    <col min="1" max="1" width="17.5" style="30"/>
    <col min="2" max="8" width="12.75" style="30" customWidth="1"/>
    <col min="9" max="16384" width="17.5" style="30"/>
  </cols>
  <sheetData>
    <row r="1" spans="1:8" x14ac:dyDescent="0.35">
      <c r="A1" s="182" t="s">
        <v>46</v>
      </c>
      <c r="B1" s="29">
        <f>'תנאי-סף'!D1</f>
        <v>0</v>
      </c>
      <c r="C1" s="29">
        <f>'תנאי-סף'!E1</f>
        <v>0</v>
      </c>
      <c r="D1" s="29">
        <f>'תנאי-סף'!F1</f>
        <v>0</v>
      </c>
      <c r="E1" s="29">
        <f>'תנאי-סף'!G1</f>
        <v>0</v>
      </c>
      <c r="F1" s="29">
        <f>'תנאי-סף'!H1</f>
        <v>0</v>
      </c>
      <c r="G1" s="29">
        <f>'תנאי-סף'!I1</f>
        <v>0</v>
      </c>
      <c r="H1" s="29">
        <f>'תנאי-סף'!J1</f>
        <v>0</v>
      </c>
    </row>
    <row r="2" spans="1:8" ht="44.25" customHeight="1" x14ac:dyDescent="0.35">
      <c r="A2" s="183"/>
      <c r="B2" s="29">
        <f>'תנאי-סף'!D2</f>
        <v>0</v>
      </c>
      <c r="C2" s="29">
        <f>'תנאי-סף'!E2</f>
        <v>0</v>
      </c>
      <c r="D2" s="29">
        <f>'תנאי-סף'!F2</f>
        <v>0</v>
      </c>
      <c r="E2" s="29">
        <f>'תנאי-סף'!G2</f>
        <v>0</v>
      </c>
      <c r="F2" s="29">
        <f>'תנאי-סף'!H2</f>
        <v>0</v>
      </c>
      <c r="G2" s="29">
        <f>'תנאי-סף'!I2</f>
        <v>0</v>
      </c>
      <c r="H2" s="29">
        <f>'תנאי-סף'!J2</f>
        <v>0</v>
      </c>
    </row>
    <row r="3" spans="1:8" x14ac:dyDescent="0.35">
      <c r="A3" s="31" t="s">
        <v>47</v>
      </c>
      <c r="B3" s="71"/>
      <c r="C3" s="71"/>
      <c r="D3" s="71"/>
      <c r="E3" s="71"/>
      <c r="F3" s="71"/>
      <c r="G3" s="71"/>
      <c r="H3" s="71"/>
    </row>
    <row r="4" spans="1:8" ht="18.75" customHeight="1" thickBot="1" x14ac:dyDescent="0.4">
      <c r="A4" s="32" t="s">
        <v>6</v>
      </c>
      <c r="B4" s="33">
        <f>((1-MAX($B$3:$H$3))/(1-B3))*100</f>
        <v>100</v>
      </c>
      <c r="C4" s="33">
        <f t="shared" ref="C4:H4" si="0">((1-MAX($B$3:$H$3))/(1-C3))*100</f>
        <v>100</v>
      </c>
      <c r="D4" s="33">
        <f t="shared" si="0"/>
        <v>100</v>
      </c>
      <c r="E4" s="33">
        <f t="shared" si="0"/>
        <v>100</v>
      </c>
      <c r="F4" s="33">
        <f t="shared" si="0"/>
        <v>100</v>
      </c>
      <c r="G4" s="33">
        <f t="shared" si="0"/>
        <v>100</v>
      </c>
      <c r="H4" s="33">
        <f t="shared" si="0"/>
        <v>100</v>
      </c>
    </row>
  </sheetData>
  <mergeCells count="1">
    <mergeCell ref="A1:A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sqref="A1:B1"/>
    </sheetView>
  </sheetViews>
  <sheetFormatPr defaultColWidth="9" defaultRowHeight="14" x14ac:dyDescent="0.3"/>
  <cols>
    <col min="1" max="1" width="7.5" style="2" customWidth="1"/>
    <col min="2" max="2" width="13.75" style="2" customWidth="1"/>
    <col min="3" max="9" width="13" style="2" bestFit="1" customWidth="1"/>
    <col min="10" max="16384" width="9" style="2"/>
  </cols>
  <sheetData>
    <row r="1" spans="1:9" x14ac:dyDescent="0.3">
      <c r="A1" s="184" t="s">
        <v>10</v>
      </c>
      <c r="B1" s="185"/>
      <c r="C1" s="5">
        <f>'תנאי-סף'!D1</f>
        <v>0</v>
      </c>
      <c r="D1" s="5">
        <f>'תנאי-סף'!E1</f>
        <v>0</v>
      </c>
      <c r="E1" s="5">
        <f>'תנאי-סף'!F1</f>
        <v>0</v>
      </c>
      <c r="F1" s="5">
        <f>'תנאי-סף'!G1</f>
        <v>0</v>
      </c>
      <c r="G1" s="5">
        <f>'תנאי-סף'!H1</f>
        <v>0</v>
      </c>
      <c r="H1" s="5">
        <f>'תנאי-סף'!I1</f>
        <v>0</v>
      </c>
      <c r="I1" s="5">
        <f>'תנאי-סף'!J1</f>
        <v>0</v>
      </c>
    </row>
    <row r="2" spans="1:9" x14ac:dyDescent="0.3">
      <c r="A2" s="3" t="s">
        <v>3</v>
      </c>
      <c r="B2" s="4" t="s">
        <v>11</v>
      </c>
      <c r="C2" s="5">
        <f>'תנאי-סף'!D2</f>
        <v>0</v>
      </c>
      <c r="D2" s="5">
        <f>'תנאי-סף'!E2</f>
        <v>0</v>
      </c>
      <c r="E2" s="5">
        <f>'תנאי-סף'!F2</f>
        <v>0</v>
      </c>
      <c r="F2" s="5">
        <f>'תנאי-סף'!G2</f>
        <v>0</v>
      </c>
      <c r="G2" s="5">
        <f>'תנאי-סף'!H2</f>
        <v>0</v>
      </c>
      <c r="H2" s="5">
        <f>'תנאי-סף'!I2</f>
        <v>0</v>
      </c>
      <c r="I2" s="5">
        <f>'תנאי-סף'!J2</f>
        <v>0</v>
      </c>
    </row>
    <row r="3" spans="1:9" ht="18.75" customHeight="1" x14ac:dyDescent="0.3">
      <c r="A3" s="10">
        <v>0.7</v>
      </c>
      <c r="B3" s="11" t="s">
        <v>7</v>
      </c>
      <c r="C3" s="6">
        <f>INDEX(איכות!$D$1:$Q$20,20,MATCH(C1,איכות!$D$1:$Q$1,0))</f>
        <v>0</v>
      </c>
      <c r="D3" s="6">
        <f>INDEX(איכות!$D$1:$Q$20,20,MATCH(D1,איכות!$D$1:$Q$1,0))</f>
        <v>0</v>
      </c>
      <c r="E3" s="6">
        <f>INDEX(איכות!$D$1:$Q$20,20,MATCH(E1,איכות!$D$1:$Q$1,0))</f>
        <v>0</v>
      </c>
      <c r="F3" s="6">
        <f>INDEX(איכות!$D$1:$Q$20,20,MATCH(F1,איכות!$D$1:$Q$1,0))</f>
        <v>0</v>
      </c>
      <c r="G3" s="6">
        <f>INDEX(איכות!$D$1:$Q$20,20,MATCH(G1,איכות!$D$1:$Q$1,0))</f>
        <v>0</v>
      </c>
      <c r="H3" s="6">
        <f>INDEX(איכות!$D$1:$Q$20,20,MATCH(H1,איכות!$D$1:$Q$1,0))</f>
        <v>0</v>
      </c>
      <c r="I3" s="6">
        <f>INDEX(איכות!$D$1:$Q$20,20,MATCH(I1,איכות!$D$1:$Q$1,0))</f>
        <v>0</v>
      </c>
    </row>
    <row r="4" spans="1:9" ht="19.5" customHeight="1" x14ac:dyDescent="0.3">
      <c r="A4" s="10">
        <v>0.3</v>
      </c>
      <c r="B4" s="11" t="s">
        <v>8</v>
      </c>
      <c r="C4" s="6">
        <f>IFERROR(מחיר!B4,0)</f>
        <v>100</v>
      </c>
      <c r="D4" s="6">
        <f>IFERROR(מחיר!C4,0)</f>
        <v>100</v>
      </c>
      <c r="E4" s="6">
        <f>IFERROR(מחיר!D4,0)</f>
        <v>100</v>
      </c>
      <c r="F4" s="6">
        <f>IFERROR(מחיר!E4,0)</f>
        <v>100</v>
      </c>
      <c r="G4" s="6">
        <f>IFERROR(מחיר!F4,0)</f>
        <v>100</v>
      </c>
      <c r="H4" s="6">
        <f>IFERROR(מחיר!G4,0)</f>
        <v>100</v>
      </c>
      <c r="I4" s="6">
        <f>IFERROR(מחיר!H4,0)</f>
        <v>100</v>
      </c>
    </row>
    <row r="5" spans="1:9" ht="17.25" customHeight="1" x14ac:dyDescent="0.3">
      <c r="A5" s="7">
        <f>SUM(A3:A4)</f>
        <v>1</v>
      </c>
      <c r="B5" s="8" t="s">
        <v>9</v>
      </c>
      <c r="C5" s="9">
        <f>(C3*$A3)+(C4*$A4)</f>
        <v>30</v>
      </c>
      <c r="D5" s="9">
        <f t="shared" ref="D5:E5" si="0">(D3*$A3)+(D4*$A4)</f>
        <v>30</v>
      </c>
      <c r="E5" s="9">
        <f t="shared" si="0"/>
        <v>30</v>
      </c>
      <c r="F5" s="9">
        <f>(F3*$A3)+(F4*$A4)</f>
        <v>30</v>
      </c>
      <c r="G5" s="9">
        <f>(G3*$A3)+(G4*$A4)</f>
        <v>30</v>
      </c>
      <c r="H5" s="9">
        <f t="shared" ref="H5:I5" si="1">(H3*$A3)+(H4*$A4)</f>
        <v>30</v>
      </c>
      <c r="I5" s="9">
        <f t="shared" si="1"/>
        <v>30</v>
      </c>
    </row>
    <row r="6" spans="1:9" ht="15.5" x14ac:dyDescent="0.3">
      <c r="A6" s="186" t="s">
        <v>36</v>
      </c>
      <c r="B6" s="187"/>
      <c r="C6" s="59">
        <f t="shared" ref="C6:I6" si="2">_xlfn.RANK.EQ(C5,$C$5:$E$5,0)</f>
        <v>1</v>
      </c>
      <c r="D6" s="59">
        <f t="shared" si="2"/>
        <v>1</v>
      </c>
      <c r="E6" s="59">
        <f t="shared" si="2"/>
        <v>1</v>
      </c>
      <c r="F6" s="59">
        <f t="shared" si="2"/>
        <v>1</v>
      </c>
      <c r="G6" s="59">
        <f t="shared" si="2"/>
        <v>1</v>
      </c>
      <c r="H6" s="59">
        <f t="shared" si="2"/>
        <v>1</v>
      </c>
      <c r="I6" s="59">
        <f t="shared" si="2"/>
        <v>1</v>
      </c>
    </row>
    <row r="7" spans="1:9" x14ac:dyDescent="0.3">
      <c r="A7" s="188" t="s">
        <v>41</v>
      </c>
      <c r="B7" s="188"/>
      <c r="C7" s="65">
        <f>'תנאי-סף'!D34</f>
        <v>0</v>
      </c>
      <c r="D7" s="65">
        <f>'תנאי-סף'!E34</f>
        <v>0</v>
      </c>
      <c r="E7" s="65">
        <f>'תנאי-סף'!F34</f>
        <v>0</v>
      </c>
      <c r="F7" s="65">
        <f>'תנאי-סף'!G34</f>
        <v>0</v>
      </c>
      <c r="G7" s="65">
        <f>'תנאי-סף'!H34</f>
        <v>0</v>
      </c>
      <c r="H7" s="65">
        <f>'תנאי-סף'!I34</f>
        <v>0</v>
      </c>
      <c r="I7" s="65">
        <f>'תנאי-סף'!J34</f>
        <v>0</v>
      </c>
    </row>
  </sheetData>
  <mergeCells count="3">
    <mergeCell ref="A1:B1"/>
    <mergeCell ref="A6:B6"/>
    <mergeCell ref="A7:B7"/>
  </mergeCells>
  <conditionalFormatting sqref="C7:E7">
    <cfRule type="containsText" dxfId="5" priority="7" operator="containsText" text="V">
      <formula>NOT(ISERROR(SEARCH("V",C7)))</formula>
    </cfRule>
    <cfRule type="containsText" dxfId="4" priority="8" operator="containsText" text="X">
      <formula>NOT(ISERROR(SEARCH("X",C7)))</formula>
    </cfRule>
  </conditionalFormatting>
  <conditionalFormatting sqref="C6:E6">
    <cfRule type="colorScale" priority="14">
      <colorScale>
        <cfvo type="min"/>
        <cfvo type="max"/>
        <color theme="6" tint="0.59999389629810485"/>
        <color rgb="FFFF0000"/>
      </colorScale>
    </cfRule>
  </conditionalFormatting>
  <conditionalFormatting sqref="F7">
    <cfRule type="containsText" dxfId="3" priority="4" operator="containsText" text="V">
      <formula>NOT(ISERROR(SEARCH("V",F7)))</formula>
    </cfRule>
    <cfRule type="containsText" dxfId="2" priority="5" operator="containsText" text="X">
      <formula>NOT(ISERROR(SEARCH("X",F7)))</formula>
    </cfRule>
  </conditionalFormatting>
  <conditionalFormatting sqref="F6">
    <cfRule type="colorScale" priority="6">
      <colorScale>
        <cfvo type="min"/>
        <cfvo type="max"/>
        <color theme="6" tint="0.59999389629810485"/>
        <color rgb="FFFF0000"/>
      </colorScale>
    </cfRule>
  </conditionalFormatting>
  <conditionalFormatting sqref="G7:I7">
    <cfRule type="containsText" dxfId="1" priority="1" operator="containsText" text="V">
      <formula>NOT(ISERROR(SEARCH("V",G7)))</formula>
    </cfRule>
    <cfRule type="containsText" dxfId="0" priority="2" operator="containsText" text="X">
      <formula>NOT(ISERROR(SEARCH("X",G7)))</formula>
    </cfRule>
  </conditionalFormatting>
  <conditionalFormatting sqref="G6:I6">
    <cfRule type="colorScale" priority="3">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8</vt:i4>
      </vt:variant>
    </vt:vector>
  </HeadingPairs>
  <TitlesOfParts>
    <vt:vector size="15" baseType="lpstr">
      <vt:lpstr>תנאי-סף</vt:lpstr>
      <vt:lpstr>איכות</vt:lpstr>
      <vt:lpstr>הערכת פרויקט פיתוח</vt:lpstr>
      <vt:lpstr>הערכת נסיון חלל</vt:lpstr>
      <vt:lpstr>ריאיון</vt:lpstr>
      <vt:lpstr>מחיר</vt:lpstr>
      <vt:lpstr>סיכום</vt:lpstr>
      <vt:lpstr>'תנאי-סף'!_Ref295727242</vt:lpstr>
      <vt:lpstr>איכות!WPrint_Area_W</vt:lpstr>
      <vt:lpstr>'הערכת נסיון חלל'!WPrint_Area_W</vt:lpstr>
      <vt:lpstr>'הערכת פרויקט פיתוח'!WPrint_Area_W</vt:lpstr>
      <vt:lpstr>מחיר!WPrint_Area_W</vt:lpstr>
      <vt:lpstr>סיכום!WPrint_Area_W</vt:lpstr>
      <vt:lpstr>ריאיון!WPrint_Area_W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Uri Oron</cp:lastModifiedBy>
  <dcterms:created xsi:type="dcterms:W3CDTF">2012-09-13T08:40:43Z</dcterms:created>
  <dcterms:modified xsi:type="dcterms:W3CDTF">2024-03-19T16:48:28Z</dcterms:modified>
</cp:coreProperties>
</file>